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035" windowHeight="8895" firstSheet="16" activeTab="16"/>
  </bookViews>
  <sheets>
    <sheet name="2012-13" sheetId="1" state="hidden" r:id="rId1"/>
    <sheet name="Appendix 2 1314" sheetId="2" state="hidden" r:id="rId2"/>
    <sheet name="2013-14 inc" sheetId="3" state="hidden" r:id="rId3"/>
    <sheet name="Appendix 2 1415" sheetId="4" state="hidden" r:id="rId4"/>
    <sheet name="2014-15 inc" sheetId="5" state="hidden" r:id="rId5"/>
    <sheet name="Appendix 2" sheetId="7" state="hidden" r:id="rId6"/>
    <sheet name="2015-16 inc" sheetId="8" state="hidden" r:id="rId7"/>
    <sheet name="Appendix 2 2016-17" sheetId="9" state="hidden" r:id="rId8"/>
    <sheet name="For Nigel" sheetId="11" state="hidden" r:id="rId9"/>
    <sheet name="2016-17 inc" sheetId="10" state="hidden" r:id="rId10"/>
    <sheet name="Appendix 2 2017-18" sheetId="12" state="hidden" r:id="rId11"/>
    <sheet name="2017-18 inc" sheetId="13" state="hidden" r:id="rId12"/>
    <sheet name="Appendix 2 2018-19" sheetId="14" state="hidden" r:id="rId13"/>
    <sheet name="2018-19 inc" sheetId="15" state="hidden" r:id="rId14"/>
    <sheet name="Appendix 2 2019-20" sheetId="16" state="hidden" r:id="rId15"/>
    <sheet name="2019-20 inc" sheetId="17" state="hidden" r:id="rId16"/>
    <sheet name="Appendix 2 2020-21" sheetId="18" r:id="rId17"/>
    <sheet name="2020-21 inc" sheetId="19" state="hidden" r:id="rId18"/>
    <sheet name="test" sheetId="6" state="hidden" r:id="rId19"/>
  </sheets>
  <definedNames>
    <definedName name="_xlnm.Print_Area" localSheetId="16">'Appendix 2 2020-21'!$A$1:$I$59</definedName>
  </definedNames>
  <calcPr calcId="145621"/>
</workbook>
</file>

<file path=xl/calcChain.xml><?xml version="1.0" encoding="utf-8"?>
<calcChain xmlns="http://schemas.openxmlformats.org/spreadsheetml/2006/main">
  <c r="C19" i="19" l="1"/>
  <c r="D19" i="19"/>
  <c r="E19" i="19"/>
  <c r="F19" i="19"/>
  <c r="G19" i="19"/>
  <c r="H19" i="19"/>
  <c r="I19" i="19"/>
  <c r="E9" i="19" l="1"/>
  <c r="E8" i="19"/>
  <c r="E5" i="19"/>
  <c r="B31" i="19" l="1"/>
  <c r="I45" i="19" l="1"/>
  <c r="I48" i="19"/>
  <c r="I49" i="19"/>
  <c r="H45" i="19"/>
  <c r="H48" i="19"/>
  <c r="H49" i="19"/>
  <c r="G45" i="19"/>
  <c r="G48" i="19"/>
  <c r="G49" i="19"/>
  <c r="F45" i="19"/>
  <c r="F48" i="19"/>
  <c r="F49" i="19"/>
  <c r="E45" i="19"/>
  <c r="E48" i="19"/>
  <c r="E49" i="19"/>
  <c r="D45" i="19"/>
  <c r="D48" i="19"/>
  <c r="D49" i="19"/>
  <c r="C45" i="19"/>
  <c r="C48" i="19"/>
  <c r="C49" i="19"/>
  <c r="B45" i="19"/>
  <c r="B48" i="19"/>
  <c r="B49" i="19"/>
  <c r="C44" i="19"/>
  <c r="D44" i="19"/>
  <c r="E44" i="19"/>
  <c r="F44" i="19"/>
  <c r="G44" i="19"/>
  <c r="H44" i="19"/>
  <c r="I44" i="19"/>
  <c r="B44" i="19"/>
  <c r="I35" i="19"/>
  <c r="I38" i="19"/>
  <c r="I39" i="19"/>
  <c r="H35" i="19"/>
  <c r="H38" i="19"/>
  <c r="H39" i="19"/>
  <c r="G35" i="19"/>
  <c r="G38" i="19"/>
  <c r="G39" i="19"/>
  <c r="F35" i="19"/>
  <c r="F38" i="19"/>
  <c r="F39" i="19"/>
  <c r="E35" i="19"/>
  <c r="E38" i="19"/>
  <c r="E39" i="19"/>
  <c r="D35" i="19"/>
  <c r="D38" i="19"/>
  <c r="D39" i="19"/>
  <c r="C35" i="19"/>
  <c r="C38" i="19"/>
  <c r="C39" i="19"/>
  <c r="B35" i="19"/>
  <c r="B38" i="19"/>
  <c r="B39" i="19"/>
  <c r="C34" i="19"/>
  <c r="D34" i="19"/>
  <c r="E34" i="19"/>
  <c r="F34" i="19"/>
  <c r="G34" i="19"/>
  <c r="H34" i="19"/>
  <c r="I34" i="19"/>
  <c r="B34" i="19"/>
  <c r="I25" i="19"/>
  <c r="I28" i="19"/>
  <c r="I29" i="19"/>
  <c r="H25" i="19"/>
  <c r="H28" i="19"/>
  <c r="H29" i="19"/>
  <c r="G25" i="19"/>
  <c r="G28" i="19"/>
  <c r="G29" i="19"/>
  <c r="F25" i="19"/>
  <c r="F28" i="19"/>
  <c r="F29" i="19"/>
  <c r="E25" i="19"/>
  <c r="E28" i="19"/>
  <c r="E29" i="19"/>
  <c r="D25" i="19"/>
  <c r="D28" i="19"/>
  <c r="D29" i="19"/>
  <c r="C25" i="19"/>
  <c r="C28" i="19"/>
  <c r="C29" i="19"/>
  <c r="B25" i="19"/>
  <c r="B28" i="19"/>
  <c r="B29" i="19"/>
  <c r="C24" i="19"/>
  <c r="D24" i="19"/>
  <c r="E24" i="19"/>
  <c r="F24" i="19"/>
  <c r="G24" i="19"/>
  <c r="H24" i="19"/>
  <c r="I24" i="19"/>
  <c r="B24" i="19"/>
  <c r="I15" i="19"/>
  <c r="I18" i="19"/>
  <c r="H15" i="19"/>
  <c r="H18" i="19"/>
  <c r="G15" i="19"/>
  <c r="G18" i="19"/>
  <c r="F15" i="19"/>
  <c r="F18" i="19"/>
  <c r="E15" i="19"/>
  <c r="E18" i="19"/>
  <c r="D15" i="19"/>
  <c r="D18" i="19"/>
  <c r="C15" i="19"/>
  <c r="C18" i="19"/>
  <c r="B15" i="19"/>
  <c r="B18" i="19"/>
  <c r="B19" i="19"/>
  <c r="C14" i="19"/>
  <c r="D14" i="19"/>
  <c r="E14" i="19"/>
  <c r="F14" i="19"/>
  <c r="G14" i="19"/>
  <c r="H14" i="19"/>
  <c r="I14" i="19"/>
  <c r="B14" i="19"/>
  <c r="I5" i="19"/>
  <c r="I8" i="19"/>
  <c r="I9" i="19"/>
  <c r="H5" i="19"/>
  <c r="H8" i="19"/>
  <c r="H9" i="19"/>
  <c r="G5" i="19"/>
  <c r="G8" i="19"/>
  <c r="G9" i="19"/>
  <c r="F5" i="19"/>
  <c r="F8" i="19"/>
  <c r="F9" i="19"/>
  <c r="D5" i="19"/>
  <c r="D8" i="19"/>
  <c r="D9" i="19"/>
  <c r="C5" i="19"/>
  <c r="C8" i="19"/>
  <c r="C9" i="19"/>
  <c r="B5" i="19"/>
  <c r="B8" i="19"/>
  <c r="B9" i="19"/>
  <c r="C4" i="19"/>
  <c r="D4" i="19"/>
  <c r="E4" i="19"/>
  <c r="F4" i="19"/>
  <c r="G4" i="19"/>
  <c r="H4" i="19"/>
  <c r="I4" i="19"/>
  <c r="B4" i="19"/>
  <c r="I49" i="18"/>
  <c r="I52" i="18" s="1"/>
  <c r="I50" i="19" s="1"/>
  <c r="H49" i="18"/>
  <c r="H52" i="18" s="1"/>
  <c r="H50" i="19" s="1"/>
  <c r="G49" i="18"/>
  <c r="G52" i="18" s="1"/>
  <c r="G50" i="19" s="1"/>
  <c r="F49" i="18"/>
  <c r="F52" i="18" s="1"/>
  <c r="F50" i="19" s="1"/>
  <c r="E49" i="18"/>
  <c r="E52" i="18" s="1"/>
  <c r="E50" i="19" s="1"/>
  <c r="D49" i="18"/>
  <c r="D52" i="18" s="1"/>
  <c r="D50" i="19" s="1"/>
  <c r="C49" i="18"/>
  <c r="C52" i="18" s="1"/>
  <c r="C50" i="19" s="1"/>
  <c r="B49" i="18"/>
  <c r="B52" i="18" s="1"/>
  <c r="B50" i="19" s="1"/>
  <c r="I39" i="18"/>
  <c r="I42" i="18" s="1"/>
  <c r="I40" i="19" s="1"/>
  <c r="H39" i="18"/>
  <c r="H42" i="18" s="1"/>
  <c r="H40" i="19" s="1"/>
  <c r="G39" i="18"/>
  <c r="G42" i="18" s="1"/>
  <c r="G40" i="19" s="1"/>
  <c r="F39" i="18"/>
  <c r="F42" i="18" s="1"/>
  <c r="F40" i="19" s="1"/>
  <c r="E39" i="18"/>
  <c r="E42" i="18" s="1"/>
  <c r="E40" i="19" s="1"/>
  <c r="D39" i="18"/>
  <c r="D42" i="18" s="1"/>
  <c r="D40" i="19" s="1"/>
  <c r="C39" i="18"/>
  <c r="C42" i="18" s="1"/>
  <c r="C40" i="19" s="1"/>
  <c r="B39" i="18"/>
  <c r="B42" i="18" s="1"/>
  <c r="B40" i="19" s="1"/>
  <c r="I28" i="18"/>
  <c r="I31" i="18" s="1"/>
  <c r="I30" i="19" s="1"/>
  <c r="H28" i="18"/>
  <c r="H31" i="18" s="1"/>
  <c r="H30" i="19" s="1"/>
  <c r="G28" i="18"/>
  <c r="G31" i="18" s="1"/>
  <c r="G30" i="19" s="1"/>
  <c r="F28" i="18"/>
  <c r="F31" i="18" s="1"/>
  <c r="F30" i="19" s="1"/>
  <c r="E28" i="18"/>
  <c r="E31" i="18" s="1"/>
  <c r="E30" i="19" s="1"/>
  <c r="D28" i="18"/>
  <c r="D31" i="18" s="1"/>
  <c r="D30" i="19" s="1"/>
  <c r="C28" i="18"/>
  <c r="C31" i="18" s="1"/>
  <c r="C30" i="19" s="1"/>
  <c r="B28" i="18"/>
  <c r="B31" i="18" s="1"/>
  <c r="B30" i="19" s="1"/>
  <c r="I18" i="18"/>
  <c r="I21" i="18" s="1"/>
  <c r="I20" i="19" s="1"/>
  <c r="H18" i="18"/>
  <c r="H21" i="18" s="1"/>
  <c r="H20" i="19" s="1"/>
  <c r="G18" i="18"/>
  <c r="G21" i="18" s="1"/>
  <c r="G20" i="19" s="1"/>
  <c r="F18" i="18"/>
  <c r="F21" i="18" s="1"/>
  <c r="F20" i="19" s="1"/>
  <c r="E18" i="18"/>
  <c r="E21" i="18" s="1"/>
  <c r="E20" i="19" s="1"/>
  <c r="D18" i="18"/>
  <c r="D21" i="18" s="1"/>
  <c r="D20" i="19" s="1"/>
  <c r="C18" i="18"/>
  <c r="C21" i="18" s="1"/>
  <c r="C20" i="19" s="1"/>
  <c r="B18" i="18"/>
  <c r="B21" i="18" s="1"/>
  <c r="B20" i="19" s="1"/>
  <c r="I8" i="18"/>
  <c r="I11" i="18" s="1"/>
  <c r="I10" i="19" s="1"/>
  <c r="H8" i="18"/>
  <c r="H11" i="18" s="1"/>
  <c r="H10" i="19" s="1"/>
  <c r="G8" i="18"/>
  <c r="G11" i="18" s="1"/>
  <c r="G10" i="19" s="1"/>
  <c r="F8" i="18"/>
  <c r="F11" i="18" s="1"/>
  <c r="F10" i="19" s="1"/>
  <c r="E8" i="18"/>
  <c r="D8" i="18"/>
  <c r="D11" i="18" s="1"/>
  <c r="D10" i="19" s="1"/>
  <c r="C8" i="18"/>
  <c r="C11" i="18" s="1"/>
  <c r="C10" i="19" s="1"/>
  <c r="B8" i="18"/>
  <c r="B11" i="18" s="1"/>
  <c r="B10" i="19" s="1"/>
  <c r="E11" i="18" l="1"/>
  <c r="E10" i="19" s="1"/>
  <c r="E7" i="19"/>
  <c r="B37" i="19"/>
  <c r="F27" i="19"/>
  <c r="B17" i="19"/>
  <c r="I7" i="19"/>
  <c r="G7" i="19"/>
  <c r="I47" i="19"/>
  <c r="H47" i="19"/>
  <c r="G47" i="19"/>
  <c r="F47" i="19"/>
  <c r="D47" i="19"/>
  <c r="C47" i="19"/>
  <c r="B47" i="19"/>
  <c r="E47" i="19"/>
  <c r="I37" i="19"/>
  <c r="H37" i="19"/>
  <c r="G37" i="19"/>
  <c r="F37" i="19"/>
  <c r="D37" i="19"/>
  <c r="C37" i="19"/>
  <c r="I27" i="19"/>
  <c r="H27" i="19"/>
  <c r="G27" i="19"/>
  <c r="D27" i="19"/>
  <c r="C27" i="19"/>
  <c r="B27" i="19"/>
  <c r="I17" i="19"/>
  <c r="H17" i="19"/>
  <c r="G17" i="19"/>
  <c r="F17" i="19"/>
  <c r="D17" i="19"/>
  <c r="C17" i="19"/>
  <c r="H7" i="19"/>
  <c r="F7" i="19"/>
  <c r="D7" i="19"/>
  <c r="C7" i="19"/>
  <c r="B7" i="19"/>
  <c r="E37" i="19"/>
  <c r="E27" i="19"/>
  <c r="E17" i="19"/>
  <c r="C49" i="17"/>
  <c r="D49" i="17"/>
  <c r="E49" i="17"/>
  <c r="F49" i="17"/>
  <c r="G49" i="17"/>
  <c r="H49" i="17"/>
  <c r="I49" i="17"/>
  <c r="C48" i="17"/>
  <c r="D48" i="17"/>
  <c r="E48" i="17"/>
  <c r="F48" i="17"/>
  <c r="G48" i="17"/>
  <c r="H48" i="17"/>
  <c r="I48" i="17"/>
  <c r="C45" i="17"/>
  <c r="D45" i="17"/>
  <c r="E45" i="17"/>
  <c r="F45" i="17"/>
  <c r="G45" i="17"/>
  <c r="H45" i="17"/>
  <c r="I45" i="17"/>
  <c r="B45" i="17"/>
  <c r="B48" i="17"/>
  <c r="B49" i="17"/>
  <c r="C44" i="17"/>
  <c r="D44" i="17"/>
  <c r="E44" i="17"/>
  <c r="F44" i="17"/>
  <c r="G44" i="17"/>
  <c r="H44" i="17"/>
  <c r="I44" i="17"/>
  <c r="B44" i="17"/>
  <c r="C39" i="17"/>
  <c r="D39" i="17"/>
  <c r="E39" i="17"/>
  <c r="F39" i="17"/>
  <c r="G39" i="17"/>
  <c r="H39" i="17"/>
  <c r="I39" i="17"/>
  <c r="C38" i="17"/>
  <c r="D38" i="17"/>
  <c r="E38" i="17"/>
  <c r="F38" i="17"/>
  <c r="G38" i="17"/>
  <c r="H38" i="17"/>
  <c r="I38" i="17"/>
  <c r="C35" i="17"/>
  <c r="D35" i="17"/>
  <c r="E35" i="17"/>
  <c r="F35" i="17"/>
  <c r="G35" i="17"/>
  <c r="H35" i="17"/>
  <c r="I35" i="17"/>
  <c r="B35" i="17"/>
  <c r="B38" i="17"/>
  <c r="B39" i="17"/>
  <c r="C34" i="17"/>
  <c r="D34" i="17"/>
  <c r="E34" i="17"/>
  <c r="F34" i="17"/>
  <c r="G34" i="17"/>
  <c r="H34" i="17"/>
  <c r="I34" i="17"/>
  <c r="B34" i="17"/>
  <c r="C29" i="17"/>
  <c r="D29" i="17"/>
  <c r="E29" i="17"/>
  <c r="F29" i="17"/>
  <c r="G29" i="17"/>
  <c r="H29" i="17"/>
  <c r="I29" i="17"/>
  <c r="C28" i="17"/>
  <c r="D28" i="17"/>
  <c r="E28" i="17"/>
  <c r="F28" i="17"/>
  <c r="G28" i="17"/>
  <c r="H28" i="17"/>
  <c r="I28" i="17"/>
  <c r="C25" i="17"/>
  <c r="D25" i="17"/>
  <c r="E25" i="17"/>
  <c r="F25" i="17"/>
  <c r="G25" i="17"/>
  <c r="H25" i="17"/>
  <c r="I25" i="17"/>
  <c r="C24" i="17"/>
  <c r="D24" i="17"/>
  <c r="E24" i="17"/>
  <c r="F24" i="17"/>
  <c r="G24" i="17"/>
  <c r="H24" i="17"/>
  <c r="I24" i="17"/>
  <c r="B25" i="17"/>
  <c r="B28" i="17"/>
  <c r="B29" i="17"/>
  <c r="B24" i="17"/>
  <c r="C19" i="17"/>
  <c r="D19" i="17"/>
  <c r="E19" i="17"/>
  <c r="F19" i="17"/>
  <c r="G19" i="17"/>
  <c r="H19" i="17"/>
  <c r="I19" i="17"/>
  <c r="C18" i="17"/>
  <c r="D18" i="17"/>
  <c r="E18" i="17"/>
  <c r="F18" i="17"/>
  <c r="G18" i="17"/>
  <c r="H18" i="17"/>
  <c r="I18" i="17"/>
  <c r="C15" i="17"/>
  <c r="D15" i="17"/>
  <c r="E15" i="17"/>
  <c r="F15" i="17"/>
  <c r="G15" i="17"/>
  <c r="H15" i="17"/>
  <c r="I15" i="17"/>
  <c r="B15" i="17"/>
  <c r="B18" i="17"/>
  <c r="B19" i="17"/>
  <c r="C14" i="17"/>
  <c r="D14" i="17"/>
  <c r="E14" i="17"/>
  <c r="F14" i="17"/>
  <c r="G14" i="17"/>
  <c r="H14" i="17"/>
  <c r="I14" i="17"/>
  <c r="B14" i="17"/>
  <c r="C9" i="17"/>
  <c r="D9" i="17"/>
  <c r="E9" i="17"/>
  <c r="F9" i="17"/>
  <c r="G9" i="17"/>
  <c r="H9" i="17"/>
  <c r="I9" i="17"/>
  <c r="C8" i="17"/>
  <c r="D8" i="17"/>
  <c r="E8" i="17"/>
  <c r="F8" i="17"/>
  <c r="G8" i="17"/>
  <c r="H8" i="17"/>
  <c r="I8" i="17"/>
  <c r="B8" i="17"/>
  <c r="B9" i="17"/>
  <c r="C5" i="17"/>
  <c r="D5" i="17"/>
  <c r="E5" i="17"/>
  <c r="F5" i="17"/>
  <c r="G5" i="17"/>
  <c r="H5" i="17"/>
  <c r="I5" i="17"/>
  <c r="B5" i="17"/>
  <c r="C4" i="17"/>
  <c r="D4" i="17"/>
  <c r="E4" i="17"/>
  <c r="F4" i="17"/>
  <c r="G4" i="17"/>
  <c r="H4" i="17"/>
  <c r="I4" i="17"/>
  <c r="B4" i="17"/>
  <c r="I47" i="16"/>
  <c r="I50" i="16" s="1"/>
  <c r="H47" i="16"/>
  <c r="H50" i="16" s="1"/>
  <c r="G47" i="16"/>
  <c r="G50" i="16" s="1"/>
  <c r="F47" i="16"/>
  <c r="F50" i="16" s="1"/>
  <c r="E47" i="16"/>
  <c r="E50" i="16" s="1"/>
  <c r="D47" i="16"/>
  <c r="D50" i="16" s="1"/>
  <c r="C47" i="16"/>
  <c r="C50" i="16" s="1"/>
  <c r="B47" i="16"/>
  <c r="B50" i="16" s="1"/>
  <c r="I37" i="16"/>
  <c r="I40" i="16" s="1"/>
  <c r="H37" i="16"/>
  <c r="H40" i="16" s="1"/>
  <c r="G37" i="16"/>
  <c r="G40" i="16" s="1"/>
  <c r="F37" i="16"/>
  <c r="F40" i="16" s="1"/>
  <c r="E37" i="16"/>
  <c r="E40" i="16" s="1"/>
  <c r="D37" i="16"/>
  <c r="D40" i="16" s="1"/>
  <c r="C37" i="16"/>
  <c r="C40" i="16" s="1"/>
  <c r="B37" i="16"/>
  <c r="B40" i="16" s="1"/>
  <c r="I27" i="16"/>
  <c r="I30" i="16" s="1"/>
  <c r="H27" i="16"/>
  <c r="H30" i="16" s="1"/>
  <c r="G27" i="16"/>
  <c r="G30" i="16" s="1"/>
  <c r="F27" i="16"/>
  <c r="F30" i="16" s="1"/>
  <c r="E27" i="16"/>
  <c r="E30" i="16" s="1"/>
  <c r="D27" i="16"/>
  <c r="D30" i="16" s="1"/>
  <c r="C27" i="16"/>
  <c r="C30" i="16" s="1"/>
  <c r="B27" i="16"/>
  <c r="B30" i="16" s="1"/>
  <c r="I17" i="16"/>
  <c r="I20" i="16" s="1"/>
  <c r="H17" i="16"/>
  <c r="H20" i="16" s="1"/>
  <c r="G17" i="16"/>
  <c r="G20" i="16" s="1"/>
  <c r="F17" i="16"/>
  <c r="F20" i="16" s="1"/>
  <c r="E17" i="16"/>
  <c r="E20" i="16" s="1"/>
  <c r="D17" i="16"/>
  <c r="D20" i="16" s="1"/>
  <c r="C17" i="16"/>
  <c r="C20" i="16" s="1"/>
  <c r="B17" i="16"/>
  <c r="B20" i="16" s="1"/>
  <c r="I7" i="16"/>
  <c r="I10" i="16" s="1"/>
  <c r="H7" i="16"/>
  <c r="H10" i="16" s="1"/>
  <c r="G7" i="16"/>
  <c r="G10" i="16" s="1"/>
  <c r="F7" i="16"/>
  <c r="F10" i="16" s="1"/>
  <c r="E7" i="16"/>
  <c r="E10" i="16" s="1"/>
  <c r="D7" i="16"/>
  <c r="D10" i="16" s="1"/>
  <c r="C7" i="16"/>
  <c r="C10" i="16" s="1"/>
  <c r="B7" i="16"/>
  <c r="B10" i="16" s="1"/>
  <c r="H7" i="6" l="1"/>
  <c r="J65" i="6" l="1"/>
  <c r="I65" i="6"/>
  <c r="H65" i="6"/>
  <c r="G65" i="6"/>
  <c r="E65" i="6"/>
  <c r="D65" i="6"/>
  <c r="C65" i="6"/>
  <c r="J59" i="6"/>
  <c r="I59" i="6"/>
  <c r="H59" i="6"/>
  <c r="G59" i="6"/>
  <c r="E59" i="6"/>
  <c r="D59" i="6"/>
  <c r="C59" i="6"/>
  <c r="J53" i="6"/>
  <c r="I53" i="6"/>
  <c r="H53" i="6"/>
  <c r="G53" i="6"/>
  <c r="E53" i="6"/>
  <c r="D53" i="6"/>
  <c r="C53" i="6"/>
  <c r="J47" i="6"/>
  <c r="I47" i="6"/>
  <c r="H47" i="6"/>
  <c r="G47" i="6"/>
  <c r="E47" i="6"/>
  <c r="D47" i="6"/>
  <c r="C47" i="6"/>
  <c r="J25" i="6"/>
  <c r="I25" i="6"/>
  <c r="H25" i="6"/>
  <c r="G25" i="6"/>
  <c r="E25" i="6"/>
  <c r="D25" i="6"/>
  <c r="C25" i="6"/>
  <c r="J7" i="6"/>
  <c r="I7" i="6"/>
  <c r="G7" i="6"/>
  <c r="E7" i="6"/>
  <c r="D7" i="6"/>
  <c r="C7" i="6"/>
  <c r="C49" i="15" l="1"/>
  <c r="D49" i="15"/>
  <c r="E49" i="15"/>
  <c r="F49" i="15"/>
  <c r="G49" i="15"/>
  <c r="H49" i="15"/>
  <c r="I49" i="15"/>
  <c r="C48" i="15"/>
  <c r="D48" i="15"/>
  <c r="E48" i="15"/>
  <c r="F48" i="15"/>
  <c r="G48" i="15"/>
  <c r="H48" i="15"/>
  <c r="I48" i="15"/>
  <c r="C45" i="15"/>
  <c r="D45" i="15"/>
  <c r="E45" i="15"/>
  <c r="F45" i="15"/>
  <c r="G45" i="15"/>
  <c r="H45" i="15"/>
  <c r="I45" i="15"/>
  <c r="B45" i="15"/>
  <c r="B48" i="15"/>
  <c r="B49" i="15"/>
  <c r="C44" i="15"/>
  <c r="D44" i="15"/>
  <c r="E44" i="15"/>
  <c r="F44" i="15"/>
  <c r="G44" i="15"/>
  <c r="H44" i="15"/>
  <c r="I44" i="15"/>
  <c r="B44" i="15"/>
  <c r="C39" i="15"/>
  <c r="D39" i="15"/>
  <c r="E39" i="15"/>
  <c r="F39" i="15"/>
  <c r="G39" i="15"/>
  <c r="H39" i="15"/>
  <c r="I39" i="15"/>
  <c r="C38" i="15"/>
  <c r="D38" i="15"/>
  <c r="E38" i="15"/>
  <c r="F38" i="15"/>
  <c r="G38" i="15"/>
  <c r="H38" i="15"/>
  <c r="I38" i="15"/>
  <c r="C35" i="15"/>
  <c r="D35" i="15"/>
  <c r="E35" i="15"/>
  <c r="F35" i="15"/>
  <c r="G35" i="15"/>
  <c r="H35" i="15"/>
  <c r="I35" i="15"/>
  <c r="B35" i="15"/>
  <c r="B38" i="15"/>
  <c r="B39" i="15"/>
  <c r="C34" i="15"/>
  <c r="D34" i="15"/>
  <c r="E34" i="15"/>
  <c r="F34" i="15"/>
  <c r="G34" i="15"/>
  <c r="H34" i="15"/>
  <c r="I34" i="15"/>
  <c r="B34" i="15"/>
  <c r="C29" i="15"/>
  <c r="D29" i="15"/>
  <c r="E29" i="15"/>
  <c r="F29" i="15"/>
  <c r="G29" i="15"/>
  <c r="H29" i="15"/>
  <c r="I29" i="15"/>
  <c r="C28" i="15"/>
  <c r="D28" i="15"/>
  <c r="E28" i="15"/>
  <c r="F28" i="15"/>
  <c r="G28" i="15"/>
  <c r="H28" i="15"/>
  <c r="I28" i="15"/>
  <c r="C25" i="15"/>
  <c r="D25" i="15"/>
  <c r="E25" i="15"/>
  <c r="F25" i="15"/>
  <c r="G25" i="15"/>
  <c r="H25" i="15"/>
  <c r="I25" i="15"/>
  <c r="B25" i="15"/>
  <c r="B28" i="15"/>
  <c r="B29" i="15"/>
  <c r="C24" i="15"/>
  <c r="D24" i="15"/>
  <c r="E24" i="15"/>
  <c r="F24" i="15"/>
  <c r="G24" i="15"/>
  <c r="H24" i="15"/>
  <c r="I24" i="15"/>
  <c r="B24" i="15"/>
  <c r="C19" i="15"/>
  <c r="D19" i="15"/>
  <c r="E19" i="15"/>
  <c r="F19" i="15"/>
  <c r="G19" i="15"/>
  <c r="H19" i="15"/>
  <c r="I19" i="15"/>
  <c r="C18" i="15"/>
  <c r="D18" i="15"/>
  <c r="E18" i="15"/>
  <c r="F18" i="15"/>
  <c r="G18" i="15"/>
  <c r="H18" i="15"/>
  <c r="I18" i="15"/>
  <c r="B18" i="15"/>
  <c r="B19" i="15"/>
  <c r="C15" i="15"/>
  <c r="D15" i="15"/>
  <c r="E15" i="15"/>
  <c r="F15" i="15"/>
  <c r="G15" i="15"/>
  <c r="H15" i="15"/>
  <c r="I15" i="15"/>
  <c r="B15" i="15"/>
  <c r="C14" i="15"/>
  <c r="D14" i="15"/>
  <c r="E14" i="15"/>
  <c r="F14" i="15"/>
  <c r="G14" i="15"/>
  <c r="H14" i="15"/>
  <c r="I14" i="15"/>
  <c r="B14" i="15"/>
  <c r="C9" i="15"/>
  <c r="D9" i="15"/>
  <c r="E9" i="15"/>
  <c r="F9" i="15"/>
  <c r="G9" i="15"/>
  <c r="H9" i="15"/>
  <c r="I9" i="15"/>
  <c r="B9" i="15"/>
  <c r="C8" i="15"/>
  <c r="D8" i="15"/>
  <c r="E8" i="15"/>
  <c r="F8" i="15"/>
  <c r="G8" i="15"/>
  <c r="H8" i="15"/>
  <c r="I8" i="15"/>
  <c r="B8" i="15"/>
  <c r="C5" i="15"/>
  <c r="D5" i="15"/>
  <c r="E5" i="15"/>
  <c r="F5" i="15"/>
  <c r="G5" i="15"/>
  <c r="H5" i="15"/>
  <c r="I5" i="15"/>
  <c r="B5" i="15"/>
  <c r="C4" i="15"/>
  <c r="D4" i="15"/>
  <c r="E4" i="15"/>
  <c r="F4" i="15"/>
  <c r="G4" i="15"/>
  <c r="H4" i="15"/>
  <c r="I4" i="15"/>
  <c r="B4" i="15"/>
  <c r="I47" i="14"/>
  <c r="H47" i="14"/>
  <c r="G47" i="14"/>
  <c r="F47" i="14"/>
  <c r="E47" i="14"/>
  <c r="D47" i="14"/>
  <c r="C47" i="14"/>
  <c r="B47" i="14"/>
  <c r="I37" i="14"/>
  <c r="H37" i="14"/>
  <c r="G37" i="14"/>
  <c r="F37" i="14"/>
  <c r="E37" i="14"/>
  <c r="D37" i="14"/>
  <c r="C37" i="14"/>
  <c r="B37" i="14"/>
  <c r="I27" i="14"/>
  <c r="H27" i="14"/>
  <c r="G27" i="14"/>
  <c r="F27" i="14"/>
  <c r="E27" i="14"/>
  <c r="D27" i="14"/>
  <c r="C27" i="14"/>
  <c r="B27" i="14"/>
  <c r="I17" i="14"/>
  <c r="H17" i="14"/>
  <c r="G17" i="14"/>
  <c r="F17" i="14"/>
  <c r="E17" i="14"/>
  <c r="D17" i="14"/>
  <c r="C17" i="14"/>
  <c r="B17" i="14"/>
  <c r="I7" i="14"/>
  <c r="H7" i="14"/>
  <c r="G7" i="14"/>
  <c r="F7" i="14"/>
  <c r="E7" i="14"/>
  <c r="D7" i="14"/>
  <c r="C7" i="14"/>
  <c r="B7" i="14"/>
  <c r="B20" i="14" l="1"/>
  <c r="B17" i="17"/>
  <c r="C40" i="14"/>
  <c r="C37" i="17"/>
  <c r="D10" i="14"/>
  <c r="D7" i="17"/>
  <c r="D20" i="14"/>
  <c r="D17" i="17"/>
  <c r="D30" i="14"/>
  <c r="D27" i="17"/>
  <c r="D40" i="14"/>
  <c r="D37" i="17"/>
  <c r="D50" i="14"/>
  <c r="D47" i="17"/>
  <c r="B40" i="14"/>
  <c r="B37" i="17"/>
  <c r="B30" i="14"/>
  <c r="B27" i="17"/>
  <c r="C30" i="14"/>
  <c r="C27" i="17"/>
  <c r="E20" i="14"/>
  <c r="E17" i="17"/>
  <c r="E47" i="17"/>
  <c r="F10" i="14"/>
  <c r="F7" i="17"/>
  <c r="F40" i="14"/>
  <c r="F37" i="17"/>
  <c r="G10" i="14"/>
  <c r="G7" i="17"/>
  <c r="G20" i="14"/>
  <c r="G17" i="17"/>
  <c r="G30" i="14"/>
  <c r="G27" i="17"/>
  <c r="G40" i="14"/>
  <c r="G37" i="17"/>
  <c r="G50" i="14"/>
  <c r="G47" i="17"/>
  <c r="B50" i="14"/>
  <c r="B47" i="17"/>
  <c r="C10" i="14"/>
  <c r="C7" i="17"/>
  <c r="E10" i="14"/>
  <c r="E7" i="17"/>
  <c r="E40" i="14"/>
  <c r="E37" i="17"/>
  <c r="F30" i="14"/>
  <c r="F27" i="17"/>
  <c r="F50" i="14"/>
  <c r="F47" i="17"/>
  <c r="H10" i="14"/>
  <c r="H7" i="17"/>
  <c r="H20" i="14"/>
  <c r="H17" i="17"/>
  <c r="H30" i="14"/>
  <c r="H27" i="17"/>
  <c r="H40" i="14"/>
  <c r="H37" i="17"/>
  <c r="H50" i="14"/>
  <c r="H47" i="17"/>
  <c r="B10" i="14"/>
  <c r="B7" i="17"/>
  <c r="C20" i="14"/>
  <c r="C17" i="17"/>
  <c r="C50" i="14"/>
  <c r="C47" i="17"/>
  <c r="E30" i="14"/>
  <c r="E27" i="17"/>
  <c r="F20" i="14"/>
  <c r="F17" i="17"/>
  <c r="I10" i="14"/>
  <c r="I7" i="17"/>
  <c r="I20" i="14"/>
  <c r="I17" i="17"/>
  <c r="I30" i="14"/>
  <c r="I27" i="17"/>
  <c r="I40" i="14"/>
  <c r="I37" i="17"/>
  <c r="I50" i="14"/>
  <c r="I47" i="17"/>
  <c r="E50" i="14"/>
  <c r="E54" i="12"/>
  <c r="E53" i="12"/>
  <c r="I50" i="17" l="1"/>
  <c r="G20" i="17"/>
  <c r="I10" i="17"/>
  <c r="D20" i="17"/>
  <c r="F20" i="17"/>
  <c r="B10" i="17"/>
  <c r="H20" i="17"/>
  <c r="E40" i="17"/>
  <c r="G50" i="17"/>
  <c r="G10" i="17"/>
  <c r="E20" i="17"/>
  <c r="D50" i="17"/>
  <c r="D10" i="17"/>
  <c r="H30" i="17"/>
  <c r="E50" i="17"/>
  <c r="C20" i="17"/>
  <c r="B40" i="17"/>
  <c r="I30" i="17"/>
  <c r="E30" i="17"/>
  <c r="H50" i="17"/>
  <c r="H10" i="17"/>
  <c r="E10" i="17"/>
  <c r="G40" i="17"/>
  <c r="F40" i="17"/>
  <c r="C30" i="17"/>
  <c r="D40" i="17"/>
  <c r="C40" i="17"/>
  <c r="B50" i="17"/>
  <c r="I40" i="17"/>
  <c r="F30" i="17"/>
  <c r="I20" i="17"/>
  <c r="C50" i="17"/>
  <c r="H40" i="17"/>
  <c r="F50" i="17"/>
  <c r="C10" i="17"/>
  <c r="G30" i="17"/>
  <c r="F10" i="17"/>
  <c r="B30" i="17"/>
  <c r="D30" i="17"/>
  <c r="B20" i="17"/>
  <c r="J21" i="6"/>
  <c r="I21" i="6"/>
  <c r="H21" i="6"/>
  <c r="G21" i="6"/>
  <c r="E21" i="6"/>
  <c r="D21" i="6"/>
  <c r="C21" i="6"/>
  <c r="J9" i="6" l="1"/>
  <c r="I9" i="6"/>
  <c r="H9" i="6"/>
  <c r="G9" i="6"/>
  <c r="E9" i="6"/>
  <c r="D9" i="6"/>
  <c r="C9" i="6"/>
  <c r="F9" i="6"/>
  <c r="T8" i="6" l="1"/>
  <c r="S8" i="6"/>
  <c r="R8" i="6"/>
  <c r="Q8" i="6"/>
  <c r="P8" i="6"/>
  <c r="O8" i="6"/>
  <c r="N8" i="6"/>
  <c r="M8" i="6"/>
  <c r="T5" i="6"/>
  <c r="S5" i="6"/>
  <c r="R5" i="6"/>
  <c r="Q5" i="6"/>
  <c r="P5" i="6"/>
  <c r="O5" i="6"/>
  <c r="N5" i="6"/>
  <c r="M5" i="6"/>
  <c r="D67" i="6" l="1"/>
  <c r="E67" i="6"/>
  <c r="F67" i="6"/>
  <c r="G67" i="6"/>
  <c r="H67" i="6"/>
  <c r="I67" i="6"/>
  <c r="J67" i="6"/>
  <c r="C67" i="6"/>
  <c r="D61" i="6"/>
  <c r="E61" i="6"/>
  <c r="F61" i="6"/>
  <c r="G61" i="6"/>
  <c r="H61" i="6"/>
  <c r="I61" i="6"/>
  <c r="J61" i="6"/>
  <c r="C61" i="6"/>
  <c r="D55" i="6"/>
  <c r="E55" i="6"/>
  <c r="F55" i="6"/>
  <c r="G55" i="6"/>
  <c r="H55" i="6"/>
  <c r="I55" i="6"/>
  <c r="J55" i="6"/>
  <c r="C55" i="6"/>
  <c r="D49" i="6"/>
  <c r="E49" i="6"/>
  <c r="F49" i="6"/>
  <c r="G49" i="6"/>
  <c r="H49" i="6"/>
  <c r="I49" i="6"/>
  <c r="J49" i="6"/>
  <c r="C49" i="6"/>
  <c r="H35" i="6" l="1"/>
  <c r="J35" i="6"/>
  <c r="D33" i="6"/>
  <c r="D35" i="6" s="1"/>
  <c r="E33" i="6"/>
  <c r="E35" i="6" s="1"/>
  <c r="F33" i="6"/>
  <c r="F35" i="6" s="1"/>
  <c r="G33" i="6"/>
  <c r="G35" i="6" s="1"/>
  <c r="H33" i="6"/>
  <c r="I33" i="6"/>
  <c r="I35" i="6" s="1"/>
  <c r="J33" i="6"/>
  <c r="C33" i="6"/>
  <c r="C36" i="6" s="1"/>
  <c r="D28" i="6"/>
  <c r="E28" i="6"/>
  <c r="F28" i="6"/>
  <c r="G28" i="6"/>
  <c r="H28" i="6"/>
  <c r="I28" i="6"/>
  <c r="J28" i="6"/>
  <c r="C28" i="6"/>
  <c r="D27" i="6"/>
  <c r="E27" i="6"/>
  <c r="F27" i="6"/>
  <c r="G27" i="6"/>
  <c r="H27" i="6"/>
  <c r="I27" i="6"/>
  <c r="J27" i="6"/>
  <c r="C27" i="6"/>
  <c r="D19" i="6"/>
  <c r="E19" i="6"/>
  <c r="F19" i="6"/>
  <c r="G19" i="6"/>
  <c r="H19" i="6"/>
  <c r="I19" i="6"/>
  <c r="J19" i="6"/>
  <c r="C19" i="6"/>
  <c r="D16" i="6"/>
  <c r="E16" i="6"/>
  <c r="F16" i="6"/>
  <c r="G16" i="6"/>
  <c r="H16" i="6"/>
  <c r="I16" i="6"/>
  <c r="J16" i="6"/>
  <c r="C16" i="6"/>
  <c r="I48" i="13"/>
  <c r="I49" i="13"/>
  <c r="H48" i="13"/>
  <c r="H49" i="13"/>
  <c r="G48" i="13"/>
  <c r="G49" i="13"/>
  <c r="F48" i="13"/>
  <c r="F49" i="13"/>
  <c r="E48" i="13"/>
  <c r="E49" i="13"/>
  <c r="D48" i="13"/>
  <c r="D49" i="13"/>
  <c r="C48" i="13"/>
  <c r="C49" i="13"/>
  <c r="B48" i="13"/>
  <c r="B49" i="13"/>
  <c r="C44" i="13"/>
  <c r="D44" i="13"/>
  <c r="E44" i="13"/>
  <c r="F44" i="13"/>
  <c r="G44" i="13"/>
  <c r="H44" i="13"/>
  <c r="I44" i="13"/>
  <c r="B44" i="13"/>
  <c r="C45" i="13"/>
  <c r="D45" i="13"/>
  <c r="E45" i="13"/>
  <c r="F45" i="13"/>
  <c r="G45" i="13"/>
  <c r="H45" i="13"/>
  <c r="I45" i="13"/>
  <c r="B45" i="13"/>
  <c r="I38" i="13"/>
  <c r="I39" i="13"/>
  <c r="H38" i="13"/>
  <c r="H39" i="13"/>
  <c r="G38" i="13"/>
  <c r="G39" i="13"/>
  <c r="F38" i="13"/>
  <c r="F39" i="13"/>
  <c r="E38" i="13"/>
  <c r="E39" i="13"/>
  <c r="D38" i="13"/>
  <c r="D39" i="13"/>
  <c r="C38" i="13"/>
  <c r="C39" i="13"/>
  <c r="B38" i="13"/>
  <c r="B39" i="13"/>
  <c r="C34" i="13"/>
  <c r="D34" i="13"/>
  <c r="E34" i="13"/>
  <c r="F34" i="13"/>
  <c r="G34" i="13"/>
  <c r="H34" i="13"/>
  <c r="I34" i="13"/>
  <c r="B34" i="13"/>
  <c r="C35" i="13"/>
  <c r="D35" i="13"/>
  <c r="E35" i="13"/>
  <c r="F35" i="13"/>
  <c r="G35" i="13"/>
  <c r="H35" i="13"/>
  <c r="I35" i="13"/>
  <c r="B35" i="13"/>
  <c r="I28" i="13"/>
  <c r="I29" i="13"/>
  <c r="H28" i="13"/>
  <c r="H29" i="13"/>
  <c r="G28" i="13"/>
  <c r="G29" i="13"/>
  <c r="F28" i="13"/>
  <c r="F29" i="13"/>
  <c r="E28" i="13"/>
  <c r="E29" i="13"/>
  <c r="D28" i="13"/>
  <c r="D29" i="13"/>
  <c r="C28" i="13"/>
  <c r="C29" i="13"/>
  <c r="B28" i="13"/>
  <c r="B29" i="13"/>
  <c r="C24" i="13"/>
  <c r="D24" i="13"/>
  <c r="E24" i="13"/>
  <c r="F24" i="13"/>
  <c r="G24" i="13"/>
  <c r="H24" i="13"/>
  <c r="I24" i="13"/>
  <c r="B24" i="13"/>
  <c r="C25" i="13"/>
  <c r="D25" i="13"/>
  <c r="E25" i="13"/>
  <c r="F25" i="13"/>
  <c r="G25" i="13"/>
  <c r="H25" i="13"/>
  <c r="I25" i="13"/>
  <c r="B25" i="13"/>
  <c r="I18" i="13"/>
  <c r="I19" i="13"/>
  <c r="H18" i="13"/>
  <c r="H19" i="13"/>
  <c r="G18" i="13"/>
  <c r="G19" i="13"/>
  <c r="F18" i="13"/>
  <c r="F19" i="13"/>
  <c r="E18" i="13"/>
  <c r="E19" i="13"/>
  <c r="D18" i="13"/>
  <c r="D19" i="13"/>
  <c r="C18" i="13"/>
  <c r="C19" i="13"/>
  <c r="B18" i="13"/>
  <c r="B19" i="13"/>
  <c r="C14" i="13"/>
  <c r="D14" i="13"/>
  <c r="E14" i="13"/>
  <c r="F14" i="13"/>
  <c r="G14" i="13"/>
  <c r="H14" i="13"/>
  <c r="I14" i="13"/>
  <c r="B14" i="13"/>
  <c r="I8" i="13"/>
  <c r="I9" i="13"/>
  <c r="H8" i="13"/>
  <c r="H9" i="13"/>
  <c r="G8" i="13"/>
  <c r="G9" i="13"/>
  <c r="F8" i="13"/>
  <c r="F9" i="13"/>
  <c r="E8" i="13"/>
  <c r="E9" i="13"/>
  <c r="D8" i="13"/>
  <c r="D9" i="13"/>
  <c r="C8" i="13"/>
  <c r="C9" i="13"/>
  <c r="B8" i="13"/>
  <c r="B9" i="13"/>
  <c r="C4" i="13"/>
  <c r="D4" i="13"/>
  <c r="E4" i="13"/>
  <c r="F4" i="13"/>
  <c r="G4" i="13"/>
  <c r="H4" i="13"/>
  <c r="I4" i="13"/>
  <c r="B4" i="13"/>
  <c r="C15" i="13"/>
  <c r="D15" i="13"/>
  <c r="E15" i="13"/>
  <c r="F15" i="13"/>
  <c r="G15" i="13"/>
  <c r="H15" i="13"/>
  <c r="I15" i="13"/>
  <c r="B15" i="13"/>
  <c r="D37" i="6" l="1"/>
  <c r="D39" i="6" s="1"/>
  <c r="C35" i="6"/>
  <c r="C37" i="6" s="1"/>
  <c r="I36" i="6"/>
  <c r="I37" i="6" s="1"/>
  <c r="I39" i="6" s="1"/>
  <c r="G36" i="6"/>
  <c r="G37" i="6" s="1"/>
  <c r="G39" i="6" s="1"/>
  <c r="E36" i="6"/>
  <c r="E37" i="6" s="1"/>
  <c r="E39" i="6" s="1"/>
  <c r="C39" i="6"/>
  <c r="J36" i="6"/>
  <c r="J37" i="6" s="1"/>
  <c r="J39" i="6" s="1"/>
  <c r="H36" i="6"/>
  <c r="H37" i="6" s="1"/>
  <c r="H39" i="6" s="1"/>
  <c r="F36" i="6"/>
  <c r="F37" i="6" s="1"/>
  <c r="F39" i="6" s="1"/>
  <c r="D36" i="6"/>
  <c r="C5" i="13"/>
  <c r="D5" i="13"/>
  <c r="E5" i="13"/>
  <c r="F5" i="13"/>
  <c r="G5" i="13"/>
  <c r="H5" i="13"/>
  <c r="I5" i="13"/>
  <c r="B5" i="13"/>
  <c r="I47" i="12" l="1"/>
  <c r="I47" i="15" s="1"/>
  <c r="H47" i="12"/>
  <c r="H47" i="15" s="1"/>
  <c r="G47" i="12"/>
  <c r="G47" i="15" s="1"/>
  <c r="F47" i="12"/>
  <c r="F47" i="15" s="1"/>
  <c r="E47" i="12"/>
  <c r="D47" i="12"/>
  <c r="D47" i="15" s="1"/>
  <c r="C47" i="12"/>
  <c r="C47" i="15" s="1"/>
  <c r="B47" i="12"/>
  <c r="B47" i="15" s="1"/>
  <c r="I37" i="12"/>
  <c r="I37" i="15" s="1"/>
  <c r="H37" i="12"/>
  <c r="H37" i="15" s="1"/>
  <c r="G37" i="12"/>
  <c r="G37" i="15" s="1"/>
  <c r="F37" i="12"/>
  <c r="F37" i="15" s="1"/>
  <c r="E37" i="12"/>
  <c r="E37" i="15" s="1"/>
  <c r="D37" i="12"/>
  <c r="D37" i="15" s="1"/>
  <c r="C37" i="12"/>
  <c r="C37" i="15" s="1"/>
  <c r="B37" i="12"/>
  <c r="B37" i="15" s="1"/>
  <c r="I27" i="12"/>
  <c r="I27" i="15" s="1"/>
  <c r="H27" i="12"/>
  <c r="H27" i="15" s="1"/>
  <c r="G27" i="12"/>
  <c r="G27" i="15" s="1"/>
  <c r="F27" i="12"/>
  <c r="F27" i="15" s="1"/>
  <c r="E27" i="12"/>
  <c r="E27" i="15" s="1"/>
  <c r="D27" i="12"/>
  <c r="D27" i="15" s="1"/>
  <c r="C27" i="12"/>
  <c r="C27" i="15" s="1"/>
  <c r="B27" i="12"/>
  <c r="B27" i="15" s="1"/>
  <c r="I17" i="12"/>
  <c r="I17" i="15" s="1"/>
  <c r="H17" i="12"/>
  <c r="H17" i="15" s="1"/>
  <c r="G17" i="12"/>
  <c r="G17" i="15" s="1"/>
  <c r="F17" i="12"/>
  <c r="F17" i="15" s="1"/>
  <c r="E17" i="12"/>
  <c r="E17" i="15" s="1"/>
  <c r="D17" i="12"/>
  <c r="D17" i="15" s="1"/>
  <c r="C17" i="12"/>
  <c r="C17" i="15" s="1"/>
  <c r="B17" i="12"/>
  <c r="B17" i="15" s="1"/>
  <c r="I7" i="12"/>
  <c r="I7" i="15" s="1"/>
  <c r="H7" i="12"/>
  <c r="H7" i="15" s="1"/>
  <c r="G7" i="12"/>
  <c r="G7" i="15" s="1"/>
  <c r="F7" i="12"/>
  <c r="F7" i="15" s="1"/>
  <c r="E7" i="12"/>
  <c r="E7" i="15" s="1"/>
  <c r="D7" i="12"/>
  <c r="D7" i="15" s="1"/>
  <c r="C7" i="12"/>
  <c r="C7" i="15" s="1"/>
  <c r="B7" i="12"/>
  <c r="B7" i="15" s="1"/>
  <c r="E47" i="15" l="1"/>
  <c r="B50" i="12"/>
  <c r="D50" i="12"/>
  <c r="F50" i="12"/>
  <c r="H50" i="12"/>
  <c r="C50" i="12"/>
  <c r="G50" i="12"/>
  <c r="I50" i="12"/>
  <c r="B40" i="12"/>
  <c r="D40" i="12"/>
  <c r="F40" i="12"/>
  <c r="H40" i="12"/>
  <c r="C40" i="12"/>
  <c r="E40" i="12"/>
  <c r="G40" i="12"/>
  <c r="I40" i="12"/>
  <c r="B30" i="12"/>
  <c r="D30" i="12"/>
  <c r="F30" i="12"/>
  <c r="H30" i="12"/>
  <c r="C30" i="12"/>
  <c r="E30" i="12"/>
  <c r="G30" i="12"/>
  <c r="I30" i="12"/>
  <c r="C20" i="12"/>
  <c r="G20" i="12"/>
  <c r="B20" i="12"/>
  <c r="D20" i="12"/>
  <c r="F20" i="12"/>
  <c r="H20" i="12"/>
  <c r="E20" i="12"/>
  <c r="I20" i="12"/>
  <c r="E50" i="12"/>
  <c r="B10" i="12"/>
  <c r="D10" i="12"/>
  <c r="F10" i="12"/>
  <c r="H10" i="12"/>
  <c r="C10" i="12"/>
  <c r="E10" i="12"/>
  <c r="G10" i="12"/>
  <c r="I10" i="12"/>
  <c r="F10" i="15" l="1"/>
  <c r="I50" i="15"/>
  <c r="D10" i="15"/>
  <c r="B20" i="15"/>
  <c r="F30" i="15"/>
  <c r="F40" i="15"/>
  <c r="G50" i="15"/>
  <c r="D50" i="15"/>
  <c r="I20" i="15"/>
  <c r="H40" i="15"/>
  <c r="E10" i="15"/>
  <c r="E20" i="15"/>
  <c r="G30" i="15"/>
  <c r="G40" i="15"/>
  <c r="I30" i="15"/>
  <c r="F50" i="15"/>
  <c r="C10" i="15"/>
  <c r="G20" i="15"/>
  <c r="D30" i="15"/>
  <c r="E40" i="15"/>
  <c r="C50" i="15"/>
  <c r="B50" i="15"/>
  <c r="G10" i="15"/>
  <c r="H30" i="15"/>
  <c r="B10" i="15"/>
  <c r="E30" i="15"/>
  <c r="D40" i="15"/>
  <c r="D20" i="15"/>
  <c r="I40" i="15"/>
  <c r="H20" i="15"/>
  <c r="I10" i="15"/>
  <c r="H10" i="15"/>
  <c r="E50" i="15"/>
  <c r="F20" i="15"/>
  <c r="C20" i="15"/>
  <c r="C30" i="15"/>
  <c r="B30" i="15"/>
  <c r="C40" i="15"/>
  <c r="B40" i="15"/>
  <c r="H50" i="15"/>
  <c r="I81" i="11"/>
  <c r="H81" i="11"/>
  <c r="G81" i="11"/>
  <c r="F81" i="11"/>
  <c r="E81" i="11"/>
  <c r="E82" i="11" s="1"/>
  <c r="D81" i="11"/>
  <c r="D82" i="11" s="1"/>
  <c r="C81" i="11"/>
  <c r="C82" i="11" s="1"/>
  <c r="B81" i="11"/>
  <c r="K81" i="11" s="1"/>
  <c r="F64" i="11"/>
  <c r="I64" i="11"/>
  <c r="F46" i="11"/>
  <c r="I46" i="11"/>
  <c r="F29" i="11"/>
  <c r="F13" i="11"/>
  <c r="I13" i="11"/>
  <c r="K63" i="11"/>
  <c r="K45" i="11"/>
  <c r="K28" i="11"/>
  <c r="K12" i="11"/>
  <c r="I76" i="11"/>
  <c r="I79" i="11" s="1"/>
  <c r="H76" i="11"/>
  <c r="H79" i="11" s="1"/>
  <c r="G76" i="11"/>
  <c r="G79" i="11" s="1"/>
  <c r="F76" i="11"/>
  <c r="F79" i="11" s="1"/>
  <c r="E76" i="11"/>
  <c r="E79" i="11" s="1"/>
  <c r="D76" i="11"/>
  <c r="D79" i="11" s="1"/>
  <c r="C76" i="11"/>
  <c r="C79" i="11" s="1"/>
  <c r="B76" i="11"/>
  <c r="B79" i="11" s="1"/>
  <c r="I58" i="11"/>
  <c r="I61" i="11" s="1"/>
  <c r="H58" i="11"/>
  <c r="H61" i="11" s="1"/>
  <c r="G58" i="11"/>
  <c r="G61" i="11" s="1"/>
  <c r="F58" i="11"/>
  <c r="F61" i="11" s="1"/>
  <c r="E58" i="11"/>
  <c r="E61" i="11" s="1"/>
  <c r="D58" i="11"/>
  <c r="D61" i="11" s="1"/>
  <c r="C58" i="11"/>
  <c r="C61" i="11" s="1"/>
  <c r="B58" i="11"/>
  <c r="B61" i="11" s="1"/>
  <c r="I40" i="11"/>
  <c r="I43" i="11" s="1"/>
  <c r="H40" i="11"/>
  <c r="H43" i="11" s="1"/>
  <c r="G40" i="11"/>
  <c r="G43" i="11" s="1"/>
  <c r="F40" i="11"/>
  <c r="F43" i="11" s="1"/>
  <c r="E40" i="11"/>
  <c r="E43" i="11" s="1"/>
  <c r="D40" i="11"/>
  <c r="D43" i="11" s="1"/>
  <c r="C40" i="11"/>
  <c r="C43" i="11" s="1"/>
  <c r="B40" i="11"/>
  <c r="B43" i="11" s="1"/>
  <c r="I23" i="11"/>
  <c r="I26" i="11" s="1"/>
  <c r="H23" i="11"/>
  <c r="H26" i="11" s="1"/>
  <c r="G23" i="11"/>
  <c r="G26" i="11" s="1"/>
  <c r="F23" i="11"/>
  <c r="F26" i="11" s="1"/>
  <c r="E23" i="11"/>
  <c r="E26" i="11" s="1"/>
  <c r="D23" i="11"/>
  <c r="D26" i="11" s="1"/>
  <c r="C23" i="11"/>
  <c r="C26" i="11" s="1"/>
  <c r="B23" i="11"/>
  <c r="B26" i="11" s="1"/>
  <c r="I7" i="11"/>
  <c r="I10" i="11" s="1"/>
  <c r="H7" i="11"/>
  <c r="H10" i="11" s="1"/>
  <c r="G7" i="11"/>
  <c r="G10" i="11" s="1"/>
  <c r="F7" i="11"/>
  <c r="F10" i="11" s="1"/>
  <c r="E7" i="11"/>
  <c r="E10" i="11" s="1"/>
  <c r="D7" i="11"/>
  <c r="D10" i="11" s="1"/>
  <c r="C7" i="11"/>
  <c r="C10" i="11" s="1"/>
  <c r="B7" i="11"/>
  <c r="B10" i="11" s="1"/>
  <c r="G64" i="11" l="1"/>
  <c r="H64" i="11"/>
  <c r="G46" i="11"/>
  <c r="E13" i="11"/>
  <c r="E29" i="11"/>
  <c r="E46" i="11"/>
  <c r="E64" i="11"/>
  <c r="F82" i="11"/>
  <c r="H29" i="11"/>
  <c r="I82" i="11"/>
  <c r="G29" i="11"/>
  <c r="H82" i="11"/>
  <c r="D13" i="11"/>
  <c r="D29" i="11"/>
  <c r="D46" i="11"/>
  <c r="D64" i="11"/>
  <c r="I29" i="11"/>
  <c r="B82" i="11"/>
  <c r="H13" i="11"/>
  <c r="H46" i="11"/>
  <c r="G13" i="11"/>
  <c r="G82" i="11"/>
  <c r="C13" i="11"/>
  <c r="C29" i="11"/>
  <c r="C46" i="11"/>
  <c r="C64" i="11"/>
  <c r="B13" i="11"/>
  <c r="B29" i="11"/>
  <c r="K29" i="11" s="1"/>
  <c r="B46" i="11"/>
  <c r="K46" i="11" s="1"/>
  <c r="B64" i="11"/>
  <c r="K82" i="11"/>
  <c r="K84" i="11"/>
  <c r="K64" i="11" l="1"/>
  <c r="K13" i="11"/>
  <c r="K85" i="11" s="1"/>
  <c r="K86" i="11" s="1"/>
  <c r="B9" i="10" l="1"/>
  <c r="C49" i="10"/>
  <c r="D49" i="10"/>
  <c r="E49" i="10"/>
  <c r="F49" i="10"/>
  <c r="G49" i="10"/>
  <c r="H49" i="10"/>
  <c r="I49" i="10"/>
  <c r="C48" i="10"/>
  <c r="D48" i="10"/>
  <c r="E48" i="10"/>
  <c r="F48" i="10"/>
  <c r="G48" i="10"/>
  <c r="H48" i="10"/>
  <c r="I48" i="10"/>
  <c r="C45" i="10"/>
  <c r="D45" i="10"/>
  <c r="E45" i="10"/>
  <c r="F45" i="10"/>
  <c r="G45" i="10"/>
  <c r="H45" i="10"/>
  <c r="I45" i="10"/>
  <c r="C44" i="10"/>
  <c r="D44" i="10"/>
  <c r="E44" i="10"/>
  <c r="F44" i="10"/>
  <c r="G44" i="10"/>
  <c r="H44" i="10"/>
  <c r="I44" i="10"/>
  <c r="C39" i="10"/>
  <c r="D39" i="10"/>
  <c r="E39" i="10"/>
  <c r="F39" i="10"/>
  <c r="G39" i="10"/>
  <c r="H39" i="10"/>
  <c r="I39" i="10"/>
  <c r="C38" i="10"/>
  <c r="D38" i="10"/>
  <c r="E38" i="10"/>
  <c r="F38" i="10"/>
  <c r="G38" i="10"/>
  <c r="H38" i="10"/>
  <c r="I38" i="10"/>
  <c r="C35" i="10"/>
  <c r="D35" i="10"/>
  <c r="E35" i="10"/>
  <c r="F35" i="10"/>
  <c r="G35" i="10"/>
  <c r="H35" i="10"/>
  <c r="I35" i="10"/>
  <c r="C34" i="10"/>
  <c r="D34" i="10"/>
  <c r="E34" i="10"/>
  <c r="F34" i="10"/>
  <c r="G34" i="10"/>
  <c r="H34" i="10"/>
  <c r="I34" i="10"/>
  <c r="C29" i="10"/>
  <c r="D29" i="10"/>
  <c r="E29" i="10"/>
  <c r="F29" i="10"/>
  <c r="G29" i="10"/>
  <c r="H29" i="10"/>
  <c r="I29" i="10"/>
  <c r="C28" i="10"/>
  <c r="D28" i="10"/>
  <c r="E28" i="10"/>
  <c r="F28" i="10"/>
  <c r="G28" i="10"/>
  <c r="H28" i="10"/>
  <c r="I28" i="10"/>
  <c r="C25" i="10"/>
  <c r="D25" i="10"/>
  <c r="E25" i="10"/>
  <c r="F25" i="10"/>
  <c r="G25" i="10"/>
  <c r="H25" i="10"/>
  <c r="I25" i="10"/>
  <c r="C24" i="10"/>
  <c r="D24" i="10"/>
  <c r="E24" i="10"/>
  <c r="F24" i="10"/>
  <c r="G24" i="10"/>
  <c r="H24" i="10"/>
  <c r="I24" i="10"/>
  <c r="C19" i="10"/>
  <c r="D19" i="10"/>
  <c r="E19" i="10"/>
  <c r="F19" i="10"/>
  <c r="G19" i="10"/>
  <c r="H19" i="10"/>
  <c r="I19" i="10"/>
  <c r="C18" i="10"/>
  <c r="D18" i="10"/>
  <c r="E18" i="10"/>
  <c r="F18" i="10"/>
  <c r="G18" i="10"/>
  <c r="H18" i="10"/>
  <c r="I18" i="10"/>
  <c r="C15" i="10"/>
  <c r="D15" i="10"/>
  <c r="E15" i="10"/>
  <c r="F15" i="10"/>
  <c r="G15" i="10"/>
  <c r="H15" i="10"/>
  <c r="I15" i="10"/>
  <c r="C14" i="10"/>
  <c r="D14" i="10"/>
  <c r="E14" i="10"/>
  <c r="F14" i="10"/>
  <c r="G14" i="10"/>
  <c r="H14" i="10"/>
  <c r="I14" i="10"/>
  <c r="C5" i="10"/>
  <c r="D5" i="10"/>
  <c r="E5" i="10"/>
  <c r="F5" i="10"/>
  <c r="G5" i="10"/>
  <c r="H5" i="10"/>
  <c r="I5" i="10"/>
  <c r="B5" i="10"/>
  <c r="C4" i="10"/>
  <c r="D4" i="10"/>
  <c r="E4" i="10"/>
  <c r="F4" i="10"/>
  <c r="G4" i="10"/>
  <c r="H4" i="10"/>
  <c r="I4" i="10"/>
  <c r="B4" i="10"/>
  <c r="C9" i="10"/>
  <c r="D9" i="10"/>
  <c r="E9" i="10"/>
  <c r="F9" i="10"/>
  <c r="G9" i="10"/>
  <c r="H9" i="10"/>
  <c r="I9" i="10"/>
  <c r="B45" i="10"/>
  <c r="B48" i="10"/>
  <c r="B49" i="10"/>
  <c r="B44" i="10"/>
  <c r="B35" i="10"/>
  <c r="B38" i="10"/>
  <c r="B39" i="10"/>
  <c r="B34" i="10"/>
  <c r="B25" i="10"/>
  <c r="B28" i="10"/>
  <c r="B29" i="10"/>
  <c r="B24" i="10"/>
  <c r="B19" i="10"/>
  <c r="B18" i="10"/>
  <c r="B15" i="10"/>
  <c r="B14" i="10"/>
  <c r="C8" i="10"/>
  <c r="D8" i="10"/>
  <c r="E8" i="10"/>
  <c r="F8" i="10"/>
  <c r="G8" i="10"/>
  <c r="H8" i="10"/>
  <c r="I8" i="10"/>
  <c r="B8" i="10"/>
  <c r="I47" i="9"/>
  <c r="H47" i="9"/>
  <c r="G47" i="9"/>
  <c r="F47" i="9"/>
  <c r="E47" i="9"/>
  <c r="D47" i="9"/>
  <c r="C47" i="9"/>
  <c r="B47" i="9"/>
  <c r="I37" i="9"/>
  <c r="H37" i="9"/>
  <c r="G37" i="9"/>
  <c r="F37" i="9"/>
  <c r="E37" i="9"/>
  <c r="D37" i="9"/>
  <c r="C37" i="9"/>
  <c r="B37" i="9"/>
  <c r="I27" i="9"/>
  <c r="I27" i="13" s="1"/>
  <c r="H27" i="9"/>
  <c r="H27" i="13" s="1"/>
  <c r="G27" i="9"/>
  <c r="G27" i="13" s="1"/>
  <c r="G30" i="9"/>
  <c r="F27" i="9"/>
  <c r="F27" i="13" s="1"/>
  <c r="E27" i="9"/>
  <c r="E27" i="13" s="1"/>
  <c r="D27" i="9"/>
  <c r="D27" i="13" s="1"/>
  <c r="D30" i="9"/>
  <c r="C27" i="9"/>
  <c r="C27" i="13" s="1"/>
  <c r="C30" i="9"/>
  <c r="B27" i="9"/>
  <c r="I17" i="9"/>
  <c r="I20" i="9"/>
  <c r="H17" i="9"/>
  <c r="H20" i="9" s="1"/>
  <c r="G17" i="9"/>
  <c r="G20" i="9"/>
  <c r="F17" i="9"/>
  <c r="E17" i="9"/>
  <c r="E20" i="9"/>
  <c r="E20" i="13" s="1"/>
  <c r="D17" i="9"/>
  <c r="D20" i="9"/>
  <c r="C17" i="9"/>
  <c r="C20" i="9"/>
  <c r="B17" i="9"/>
  <c r="B20" i="9" s="1"/>
  <c r="I7" i="9"/>
  <c r="I7" i="13" s="1"/>
  <c r="H7" i="9"/>
  <c r="H7" i="13" s="1"/>
  <c r="H10" i="9"/>
  <c r="G7" i="9"/>
  <c r="G10" i="9" s="1"/>
  <c r="F7" i="9"/>
  <c r="F7" i="13" s="1"/>
  <c r="E7" i="9"/>
  <c r="E7" i="13" s="1"/>
  <c r="D7" i="9"/>
  <c r="D7" i="13" s="1"/>
  <c r="D10" i="9"/>
  <c r="C7" i="9"/>
  <c r="C7" i="13" s="1"/>
  <c r="B7" i="9"/>
  <c r="B7" i="13" s="1"/>
  <c r="C49" i="8"/>
  <c r="D49" i="8"/>
  <c r="E49" i="8"/>
  <c r="F49" i="8"/>
  <c r="G49" i="8"/>
  <c r="H49" i="8"/>
  <c r="I49" i="8"/>
  <c r="B49" i="8"/>
  <c r="C48" i="8"/>
  <c r="D48" i="8"/>
  <c r="E48" i="8"/>
  <c r="F48" i="8"/>
  <c r="G48" i="8"/>
  <c r="H48" i="8"/>
  <c r="I48" i="8"/>
  <c r="B48" i="8"/>
  <c r="C45" i="8"/>
  <c r="D45" i="8"/>
  <c r="E45" i="8"/>
  <c r="F45" i="8"/>
  <c r="G45" i="8"/>
  <c r="H45" i="8"/>
  <c r="I45" i="8"/>
  <c r="B45" i="8"/>
  <c r="D44" i="8"/>
  <c r="E44" i="8"/>
  <c r="F44" i="8"/>
  <c r="H44" i="8"/>
  <c r="B44" i="8"/>
  <c r="C39" i="8"/>
  <c r="D39" i="8"/>
  <c r="E39" i="8"/>
  <c r="F39" i="8"/>
  <c r="G39" i="8"/>
  <c r="H39" i="8"/>
  <c r="I39" i="8"/>
  <c r="B39" i="8"/>
  <c r="C38" i="8"/>
  <c r="D38" i="8"/>
  <c r="E38" i="8"/>
  <c r="F38" i="8"/>
  <c r="G38" i="8"/>
  <c r="H38" i="8"/>
  <c r="I38" i="8"/>
  <c r="B38" i="8"/>
  <c r="C35" i="8"/>
  <c r="D35" i="8"/>
  <c r="E35" i="8"/>
  <c r="F35" i="8"/>
  <c r="G35" i="8"/>
  <c r="H35" i="8"/>
  <c r="I35" i="8"/>
  <c r="B35" i="8"/>
  <c r="C34" i="8"/>
  <c r="E34" i="8"/>
  <c r="G34" i="8"/>
  <c r="H34" i="8"/>
  <c r="C29" i="8"/>
  <c r="D29" i="8"/>
  <c r="E29" i="8"/>
  <c r="F29" i="8"/>
  <c r="G29" i="8"/>
  <c r="H29" i="8"/>
  <c r="I29" i="8"/>
  <c r="B29" i="8"/>
  <c r="C28" i="8"/>
  <c r="D28" i="8"/>
  <c r="E28" i="8"/>
  <c r="F28" i="8"/>
  <c r="G28" i="8"/>
  <c r="H28" i="8"/>
  <c r="I28" i="8"/>
  <c r="B28" i="8"/>
  <c r="C25" i="8"/>
  <c r="D25" i="8"/>
  <c r="E25" i="8"/>
  <c r="F25" i="8"/>
  <c r="G25" i="8"/>
  <c r="H25" i="8"/>
  <c r="I25" i="8"/>
  <c r="B25" i="8"/>
  <c r="E24" i="8"/>
  <c r="F24" i="8"/>
  <c r="C19" i="8"/>
  <c r="D19" i="8"/>
  <c r="E19" i="8"/>
  <c r="F19" i="8"/>
  <c r="G19" i="8"/>
  <c r="H19" i="8"/>
  <c r="I19" i="8"/>
  <c r="B19" i="8"/>
  <c r="C18" i="8"/>
  <c r="D18" i="8"/>
  <c r="E18" i="8"/>
  <c r="F18" i="8"/>
  <c r="G18" i="8"/>
  <c r="H18" i="8"/>
  <c r="I18" i="8"/>
  <c r="B18" i="8"/>
  <c r="C15" i="8"/>
  <c r="D15" i="8"/>
  <c r="E15" i="8"/>
  <c r="F15" i="8"/>
  <c r="G15" i="8"/>
  <c r="H15" i="8"/>
  <c r="I15" i="8"/>
  <c r="B15" i="8"/>
  <c r="E14" i="8"/>
  <c r="F14" i="8"/>
  <c r="G14" i="8"/>
  <c r="H14" i="8"/>
  <c r="C9" i="8"/>
  <c r="D9" i="8"/>
  <c r="E9" i="8"/>
  <c r="F9" i="8"/>
  <c r="G9" i="8"/>
  <c r="H9" i="8"/>
  <c r="I9" i="8"/>
  <c r="B9" i="8"/>
  <c r="C8" i="8"/>
  <c r="D8" i="8"/>
  <c r="E8" i="8"/>
  <c r="F8" i="8"/>
  <c r="G8" i="8"/>
  <c r="H8" i="8"/>
  <c r="I8" i="8"/>
  <c r="B8" i="8"/>
  <c r="C5" i="8"/>
  <c r="D5" i="8"/>
  <c r="E5" i="8"/>
  <c r="F5" i="8"/>
  <c r="G5" i="8"/>
  <c r="H5" i="8"/>
  <c r="I5" i="8"/>
  <c r="B5" i="8"/>
  <c r="E4" i="8"/>
  <c r="F4" i="8"/>
  <c r="G4" i="8"/>
  <c r="H4" i="8"/>
  <c r="I37" i="7"/>
  <c r="I40" i="7" s="1"/>
  <c r="H37" i="7"/>
  <c r="H40" i="7"/>
  <c r="F37" i="7"/>
  <c r="F40" i="7"/>
  <c r="D37" i="7"/>
  <c r="D40" i="7"/>
  <c r="C37" i="7"/>
  <c r="C40" i="7" s="1"/>
  <c r="B37" i="7"/>
  <c r="B40" i="7"/>
  <c r="B40" i="8" s="1"/>
  <c r="H27" i="7"/>
  <c r="H30" i="7"/>
  <c r="F27" i="7"/>
  <c r="B7" i="7"/>
  <c r="B10" i="7" s="1"/>
  <c r="E47" i="7"/>
  <c r="E47" i="10" s="1"/>
  <c r="E50" i="7"/>
  <c r="E50" i="8" s="1"/>
  <c r="D47" i="7"/>
  <c r="D50" i="7" s="1"/>
  <c r="D50" i="8" s="1"/>
  <c r="B47" i="7"/>
  <c r="B50" i="7"/>
  <c r="I47" i="7"/>
  <c r="I50" i="7"/>
  <c r="H47" i="7"/>
  <c r="H50" i="7"/>
  <c r="G47" i="7"/>
  <c r="G50" i="7"/>
  <c r="G50" i="8"/>
  <c r="F47" i="7"/>
  <c r="C47" i="7"/>
  <c r="C50" i="7" s="1"/>
  <c r="E37" i="7"/>
  <c r="E37" i="10" s="1"/>
  <c r="E40" i="7"/>
  <c r="G37" i="7"/>
  <c r="G40" i="7"/>
  <c r="E27" i="7"/>
  <c r="E30" i="7"/>
  <c r="E30" i="8"/>
  <c r="D27" i="7"/>
  <c r="D30" i="7" s="1"/>
  <c r="B27" i="7"/>
  <c r="B30" i="7"/>
  <c r="I27" i="7"/>
  <c r="I30" i="7"/>
  <c r="I30" i="8"/>
  <c r="G27" i="7"/>
  <c r="C27" i="7"/>
  <c r="C30" i="7" s="1"/>
  <c r="E17" i="7"/>
  <c r="E20" i="7"/>
  <c r="C17" i="7"/>
  <c r="C20" i="7"/>
  <c r="I17" i="7"/>
  <c r="I17" i="8" s="1"/>
  <c r="H17" i="7"/>
  <c r="H20" i="7"/>
  <c r="H20" i="8" s="1"/>
  <c r="G17" i="7"/>
  <c r="G20" i="7"/>
  <c r="F17" i="7"/>
  <c r="F20" i="7" s="1"/>
  <c r="F20" i="8" s="1"/>
  <c r="D17" i="7"/>
  <c r="B17" i="7"/>
  <c r="B20" i="7"/>
  <c r="E7" i="7"/>
  <c r="E10" i="7" s="1"/>
  <c r="D7" i="7"/>
  <c r="D10" i="7" s="1"/>
  <c r="D10" i="8" s="1"/>
  <c r="I7" i="7"/>
  <c r="I10" i="7"/>
  <c r="H7" i="7"/>
  <c r="H10" i="7"/>
  <c r="H10" i="8"/>
  <c r="G7" i="7"/>
  <c r="G10" i="7" s="1"/>
  <c r="F7" i="7"/>
  <c r="F10" i="7" s="1"/>
  <c r="C7" i="7"/>
  <c r="C10" i="7"/>
  <c r="I4" i="4"/>
  <c r="I4" i="8" s="1"/>
  <c r="H4" i="4"/>
  <c r="G4" i="4"/>
  <c r="F4" i="4"/>
  <c r="D4" i="4"/>
  <c r="D4" i="8" s="1"/>
  <c r="C4" i="4"/>
  <c r="C4" i="5" s="1"/>
  <c r="B4" i="4"/>
  <c r="I45" i="5"/>
  <c r="I48" i="5"/>
  <c r="I49" i="5"/>
  <c r="H45" i="5"/>
  <c r="H48" i="5"/>
  <c r="H49" i="5"/>
  <c r="G45" i="5"/>
  <c r="G48" i="5"/>
  <c r="G49" i="5"/>
  <c r="F45" i="5"/>
  <c r="F48" i="5"/>
  <c r="F49" i="5"/>
  <c r="E45" i="5"/>
  <c r="E48" i="5"/>
  <c r="E49" i="5"/>
  <c r="D45" i="5"/>
  <c r="D48" i="5"/>
  <c r="D49" i="5"/>
  <c r="C45" i="5"/>
  <c r="C48" i="5"/>
  <c r="C49" i="5"/>
  <c r="B45" i="5"/>
  <c r="B48" i="5"/>
  <c r="B49" i="5"/>
  <c r="E44" i="5"/>
  <c r="I44" i="4"/>
  <c r="I44" i="8" s="1"/>
  <c r="H44" i="4"/>
  <c r="H44" i="5" s="1"/>
  <c r="G44" i="4"/>
  <c r="G44" i="8" s="1"/>
  <c r="G44" i="5"/>
  <c r="F44" i="4"/>
  <c r="F47" i="4" s="1"/>
  <c r="D44" i="5"/>
  <c r="C44" i="4"/>
  <c r="C44" i="8" s="1"/>
  <c r="C44" i="5"/>
  <c r="B44" i="5"/>
  <c r="I35" i="5"/>
  <c r="I38" i="5"/>
  <c r="I39" i="5"/>
  <c r="H35" i="5"/>
  <c r="H38" i="5"/>
  <c r="H39" i="5"/>
  <c r="G35" i="5"/>
  <c r="G38" i="5"/>
  <c r="G39" i="5"/>
  <c r="F35" i="5"/>
  <c r="F38" i="5"/>
  <c r="F39" i="5"/>
  <c r="E35" i="5"/>
  <c r="E38" i="5"/>
  <c r="E39" i="5"/>
  <c r="D35" i="5"/>
  <c r="D38" i="5"/>
  <c r="D39" i="5"/>
  <c r="C35" i="5"/>
  <c r="C38" i="5"/>
  <c r="C39" i="5"/>
  <c r="B35" i="5"/>
  <c r="B38" i="5"/>
  <c r="B39" i="5"/>
  <c r="C34" i="5"/>
  <c r="D34" i="5"/>
  <c r="E34" i="5"/>
  <c r="F34" i="5"/>
  <c r="I34" i="5"/>
  <c r="I34" i="4"/>
  <c r="I34" i="8" s="1"/>
  <c r="H34" i="4"/>
  <c r="G34" i="4"/>
  <c r="G34" i="5" s="1"/>
  <c r="F34" i="4"/>
  <c r="D34" i="4"/>
  <c r="D34" i="8" s="1"/>
  <c r="B34" i="4"/>
  <c r="B34" i="8" s="1"/>
  <c r="I25" i="5"/>
  <c r="I28" i="5"/>
  <c r="I29" i="5"/>
  <c r="H25" i="5"/>
  <c r="H28" i="5"/>
  <c r="H29" i="5"/>
  <c r="G25" i="5"/>
  <c r="G28" i="5"/>
  <c r="G29" i="5"/>
  <c r="F25" i="5"/>
  <c r="F28" i="5"/>
  <c r="F29" i="5"/>
  <c r="E25" i="5"/>
  <c r="E28" i="5"/>
  <c r="E29" i="5"/>
  <c r="D25" i="5"/>
  <c r="D28" i="5"/>
  <c r="D29" i="5"/>
  <c r="C25" i="5"/>
  <c r="C28" i="5"/>
  <c r="C29" i="5"/>
  <c r="B25" i="5"/>
  <c r="B28" i="5"/>
  <c r="B29" i="5"/>
  <c r="E24" i="5"/>
  <c r="I24" i="4"/>
  <c r="I24" i="8" s="1"/>
  <c r="H24" i="4"/>
  <c r="H27" i="4" s="1"/>
  <c r="H30" i="4" s="1"/>
  <c r="G24" i="4"/>
  <c r="G24" i="5" s="1"/>
  <c r="F24" i="4"/>
  <c r="F24" i="5"/>
  <c r="D24" i="4"/>
  <c r="D24" i="8" s="1"/>
  <c r="C24" i="4"/>
  <c r="C24" i="5"/>
  <c r="B24" i="4"/>
  <c r="I15" i="5"/>
  <c r="I18" i="5"/>
  <c r="I19" i="5"/>
  <c r="H15" i="5"/>
  <c r="H18" i="5"/>
  <c r="H19" i="5"/>
  <c r="G15" i="5"/>
  <c r="G18" i="5"/>
  <c r="G19" i="5"/>
  <c r="F15" i="5"/>
  <c r="F18" i="5"/>
  <c r="F19" i="5"/>
  <c r="E15" i="5"/>
  <c r="E18" i="5"/>
  <c r="E19" i="5"/>
  <c r="D15" i="5"/>
  <c r="D18" i="5"/>
  <c r="D19" i="5"/>
  <c r="C15" i="5"/>
  <c r="C18" i="5"/>
  <c r="C19" i="5"/>
  <c r="B15" i="5"/>
  <c r="B18" i="5"/>
  <c r="B19" i="5"/>
  <c r="I14" i="4"/>
  <c r="I14" i="8" s="1"/>
  <c r="H14" i="4"/>
  <c r="G14" i="4"/>
  <c r="G14" i="5" s="1"/>
  <c r="F14" i="4"/>
  <c r="F14" i="5"/>
  <c r="D14" i="4"/>
  <c r="C14" i="4"/>
  <c r="C17" i="4" s="1"/>
  <c r="B14" i="4"/>
  <c r="B14" i="8" s="1"/>
  <c r="E14" i="5"/>
  <c r="H14" i="5"/>
  <c r="I14" i="5"/>
  <c r="B14" i="5"/>
  <c r="I8" i="5"/>
  <c r="I9" i="5"/>
  <c r="H8" i="5"/>
  <c r="H9" i="5"/>
  <c r="G8" i="5"/>
  <c r="G9" i="5"/>
  <c r="F8" i="5"/>
  <c r="F9" i="5"/>
  <c r="E8" i="5"/>
  <c r="E9" i="5"/>
  <c r="D8" i="5"/>
  <c r="D9" i="5"/>
  <c r="C8" i="5"/>
  <c r="C9" i="5"/>
  <c r="B8" i="5"/>
  <c r="B9" i="5"/>
  <c r="C5" i="5"/>
  <c r="D5" i="5"/>
  <c r="E5" i="5"/>
  <c r="F5" i="5"/>
  <c r="G5" i="5"/>
  <c r="H5" i="5"/>
  <c r="I5" i="5"/>
  <c r="B5" i="5"/>
  <c r="D4" i="5"/>
  <c r="F4" i="5"/>
  <c r="G4" i="5"/>
  <c r="H4" i="5"/>
  <c r="I4" i="5"/>
  <c r="E4" i="5"/>
  <c r="D47" i="4"/>
  <c r="D47" i="5" s="1"/>
  <c r="C47" i="4"/>
  <c r="I37" i="4"/>
  <c r="I37" i="5"/>
  <c r="G37" i="4"/>
  <c r="G37" i="5"/>
  <c r="I27" i="4"/>
  <c r="G27" i="4"/>
  <c r="G27" i="5" s="1"/>
  <c r="F27" i="4"/>
  <c r="F27" i="5" s="1"/>
  <c r="F30" i="4"/>
  <c r="F30" i="5" s="1"/>
  <c r="I17" i="4"/>
  <c r="I17" i="5"/>
  <c r="H17" i="4"/>
  <c r="H17" i="5" s="1"/>
  <c r="G17" i="4"/>
  <c r="G17" i="5" s="1"/>
  <c r="F17" i="4"/>
  <c r="F17" i="5" s="1"/>
  <c r="D7" i="4"/>
  <c r="D10" i="4"/>
  <c r="D10" i="5"/>
  <c r="I7" i="4"/>
  <c r="H7" i="4"/>
  <c r="F7" i="4"/>
  <c r="F7" i="5" s="1"/>
  <c r="I47" i="4"/>
  <c r="I50" i="4" s="1"/>
  <c r="I50" i="5" s="1"/>
  <c r="H47" i="4"/>
  <c r="G47" i="4"/>
  <c r="G47" i="5" s="1"/>
  <c r="G50" i="4"/>
  <c r="G50" i="5"/>
  <c r="E47" i="4"/>
  <c r="E50" i="4"/>
  <c r="E50" i="5" s="1"/>
  <c r="B47" i="4"/>
  <c r="E37" i="4"/>
  <c r="D37" i="4"/>
  <c r="D40" i="4"/>
  <c r="D40" i="8" s="1"/>
  <c r="C37" i="4"/>
  <c r="B37" i="4"/>
  <c r="B37" i="5" s="1"/>
  <c r="E27" i="4"/>
  <c r="E27" i="5"/>
  <c r="D27" i="4"/>
  <c r="D27" i="5" s="1"/>
  <c r="E17" i="4"/>
  <c r="E20" i="4" s="1"/>
  <c r="B17" i="4"/>
  <c r="B20" i="4"/>
  <c r="B20" i="8" s="1"/>
  <c r="G7" i="4"/>
  <c r="G10" i="4" s="1"/>
  <c r="G7" i="5"/>
  <c r="E7" i="4"/>
  <c r="C47" i="2"/>
  <c r="C50" i="2"/>
  <c r="C45" i="3"/>
  <c r="D45" i="3"/>
  <c r="E45" i="3"/>
  <c r="F45" i="3"/>
  <c r="G45" i="3"/>
  <c r="H45" i="3"/>
  <c r="I45" i="3"/>
  <c r="B45" i="3"/>
  <c r="E44" i="3"/>
  <c r="C35" i="3"/>
  <c r="D35" i="3"/>
  <c r="E35" i="3"/>
  <c r="F35" i="3"/>
  <c r="G35" i="3"/>
  <c r="H35" i="3"/>
  <c r="I35" i="3"/>
  <c r="B35" i="3"/>
  <c r="E34" i="3"/>
  <c r="C25" i="3"/>
  <c r="D25" i="3"/>
  <c r="E25" i="3"/>
  <c r="F25" i="3"/>
  <c r="G25" i="3"/>
  <c r="H25" i="3"/>
  <c r="I25" i="3"/>
  <c r="B25" i="3"/>
  <c r="E24" i="3"/>
  <c r="C15" i="3"/>
  <c r="D15" i="3"/>
  <c r="E15" i="3"/>
  <c r="F15" i="3"/>
  <c r="G15" i="3"/>
  <c r="H15" i="3"/>
  <c r="I15" i="3"/>
  <c r="B15" i="3"/>
  <c r="E14" i="3"/>
  <c r="C5" i="3"/>
  <c r="D5" i="3"/>
  <c r="E5" i="3"/>
  <c r="F5" i="3"/>
  <c r="G5" i="3"/>
  <c r="H5" i="3"/>
  <c r="I5" i="3"/>
  <c r="B5" i="3"/>
  <c r="E4" i="3"/>
  <c r="K28" i="1"/>
  <c r="K27" i="1"/>
  <c r="C49" i="3"/>
  <c r="D49" i="3"/>
  <c r="E49" i="3"/>
  <c r="F49" i="3"/>
  <c r="G49" i="3"/>
  <c r="H49" i="3"/>
  <c r="I49" i="3"/>
  <c r="B49" i="3"/>
  <c r="C48" i="3"/>
  <c r="D48" i="3"/>
  <c r="E48" i="3"/>
  <c r="F48" i="3"/>
  <c r="G48" i="3"/>
  <c r="H48" i="3"/>
  <c r="I48" i="3"/>
  <c r="B48" i="3"/>
  <c r="C39" i="3"/>
  <c r="D39" i="3"/>
  <c r="E39" i="3"/>
  <c r="F39" i="3"/>
  <c r="G39" i="3"/>
  <c r="H39" i="3"/>
  <c r="I39" i="3"/>
  <c r="B39" i="3"/>
  <c r="C38" i="3"/>
  <c r="D38" i="3"/>
  <c r="E38" i="3"/>
  <c r="F38" i="3"/>
  <c r="G38" i="3"/>
  <c r="H38" i="3"/>
  <c r="I38" i="3"/>
  <c r="B38" i="3"/>
  <c r="C29" i="3"/>
  <c r="D29" i="3"/>
  <c r="E29" i="3"/>
  <c r="F29" i="3"/>
  <c r="G29" i="3"/>
  <c r="H29" i="3"/>
  <c r="I29" i="3"/>
  <c r="B29" i="3"/>
  <c r="C28" i="3"/>
  <c r="D28" i="3"/>
  <c r="E28" i="3"/>
  <c r="F28" i="3"/>
  <c r="G28" i="3"/>
  <c r="H28" i="3"/>
  <c r="I28" i="3"/>
  <c r="B28" i="3"/>
  <c r="C19" i="3"/>
  <c r="D19" i="3"/>
  <c r="E19" i="3"/>
  <c r="F19" i="3"/>
  <c r="G19" i="3"/>
  <c r="H19" i="3"/>
  <c r="I19" i="3"/>
  <c r="B19" i="3"/>
  <c r="C18" i="3"/>
  <c r="D18" i="3"/>
  <c r="E18" i="3"/>
  <c r="F18" i="3"/>
  <c r="G18" i="3"/>
  <c r="H18" i="3"/>
  <c r="I18" i="3"/>
  <c r="B18" i="3"/>
  <c r="C9" i="3"/>
  <c r="D9" i="3"/>
  <c r="E9" i="3"/>
  <c r="F9" i="3"/>
  <c r="G9" i="3"/>
  <c r="H9" i="3"/>
  <c r="I9" i="3"/>
  <c r="B9" i="3"/>
  <c r="C8" i="3"/>
  <c r="D8" i="3"/>
  <c r="E8" i="3"/>
  <c r="F8" i="3"/>
  <c r="G8" i="3"/>
  <c r="H8" i="3"/>
  <c r="I8" i="3"/>
  <c r="B8" i="3"/>
  <c r="B7" i="2"/>
  <c r="C7" i="2"/>
  <c r="D7" i="2"/>
  <c r="D7" i="5" s="1"/>
  <c r="E7" i="2"/>
  <c r="F7" i="2"/>
  <c r="G7" i="2"/>
  <c r="G7" i="3" s="1"/>
  <c r="H7" i="2"/>
  <c r="H7" i="5" s="1"/>
  <c r="I7" i="2"/>
  <c r="I7" i="3" s="1"/>
  <c r="B10" i="2"/>
  <c r="C10" i="2"/>
  <c r="D10" i="2"/>
  <c r="D10" i="3" s="1"/>
  <c r="E10" i="2"/>
  <c r="F10" i="2"/>
  <c r="G10" i="2"/>
  <c r="G10" i="3" s="1"/>
  <c r="H10" i="2"/>
  <c r="B17" i="2"/>
  <c r="B17" i="5" s="1"/>
  <c r="C17" i="2"/>
  <c r="D17" i="2"/>
  <c r="E17" i="2"/>
  <c r="E17" i="3" s="1"/>
  <c r="F17" i="2"/>
  <c r="G17" i="2"/>
  <c r="H17" i="2"/>
  <c r="I17" i="2"/>
  <c r="B20" i="2"/>
  <c r="C20" i="2"/>
  <c r="D20" i="2"/>
  <c r="F20" i="2"/>
  <c r="G20" i="2"/>
  <c r="H20" i="2"/>
  <c r="I20" i="2"/>
  <c r="B27" i="2"/>
  <c r="C27" i="2"/>
  <c r="C27" i="3" s="1"/>
  <c r="D27" i="2"/>
  <c r="D27" i="3" s="1"/>
  <c r="E27" i="2"/>
  <c r="E27" i="3" s="1"/>
  <c r="F27" i="2"/>
  <c r="G27" i="2"/>
  <c r="H27" i="2"/>
  <c r="H27" i="3"/>
  <c r="I27" i="2"/>
  <c r="I27" i="3" s="1"/>
  <c r="B30" i="2"/>
  <c r="C30" i="2"/>
  <c r="D30" i="2"/>
  <c r="D30" i="3" s="1"/>
  <c r="E30" i="2"/>
  <c r="F30" i="2"/>
  <c r="G30" i="2"/>
  <c r="H30" i="2"/>
  <c r="B37" i="2"/>
  <c r="C37" i="2"/>
  <c r="D37" i="2"/>
  <c r="E37" i="2"/>
  <c r="E37" i="3" s="1"/>
  <c r="F37" i="2"/>
  <c r="G37" i="2"/>
  <c r="H37" i="2"/>
  <c r="H37" i="3"/>
  <c r="I37" i="2"/>
  <c r="B40" i="2"/>
  <c r="C40" i="2"/>
  <c r="D40" i="2"/>
  <c r="D40" i="5" s="1"/>
  <c r="F40" i="2"/>
  <c r="G40" i="2"/>
  <c r="H40" i="2"/>
  <c r="H40" i="3"/>
  <c r="I40" i="2"/>
  <c r="B47" i="2"/>
  <c r="D47" i="2"/>
  <c r="D50" i="2" s="1"/>
  <c r="D50" i="3" s="1"/>
  <c r="E47" i="2"/>
  <c r="E50" i="2" s="1"/>
  <c r="F47" i="2"/>
  <c r="G47" i="2"/>
  <c r="H47" i="2"/>
  <c r="H50" i="2" s="1"/>
  <c r="I47" i="2"/>
  <c r="I50" i="2" s="1"/>
  <c r="I50" i="3" s="1"/>
  <c r="I47" i="3"/>
  <c r="B50" i="2"/>
  <c r="G50" i="2"/>
  <c r="B4" i="1"/>
  <c r="B7" i="1" s="1"/>
  <c r="B4" i="3"/>
  <c r="C4" i="1"/>
  <c r="D4" i="1"/>
  <c r="D4" i="3"/>
  <c r="F4" i="1"/>
  <c r="F4" i="3" s="1"/>
  <c r="G4" i="1"/>
  <c r="G7" i="1" s="1"/>
  <c r="G10" i="1" s="1"/>
  <c r="G4" i="3"/>
  <c r="H4" i="1"/>
  <c r="I4" i="1"/>
  <c r="I4" i="3"/>
  <c r="D7" i="1"/>
  <c r="D10" i="1" s="1"/>
  <c r="E7" i="1"/>
  <c r="E10" i="1" s="1"/>
  <c r="F7" i="1"/>
  <c r="F7" i="3" s="1"/>
  <c r="I7" i="1"/>
  <c r="F10" i="1"/>
  <c r="F10" i="3" s="1"/>
  <c r="I10" i="1"/>
  <c r="B14" i="1"/>
  <c r="B17" i="1" s="1"/>
  <c r="C14" i="1"/>
  <c r="C17" i="1" s="1"/>
  <c r="C20" i="1" s="1"/>
  <c r="D14" i="1"/>
  <c r="F14" i="1"/>
  <c r="F14" i="3"/>
  <c r="G14" i="1"/>
  <c r="G14" i="3" s="1"/>
  <c r="H14" i="1"/>
  <c r="H17" i="1" s="1"/>
  <c r="H14" i="3"/>
  <c r="I14" i="1"/>
  <c r="E17" i="1"/>
  <c r="F17" i="1"/>
  <c r="F17" i="3" s="1"/>
  <c r="G17" i="1"/>
  <c r="E20" i="1"/>
  <c r="F20" i="1"/>
  <c r="F20" i="3" s="1"/>
  <c r="G20" i="1"/>
  <c r="B24" i="1"/>
  <c r="B24" i="3"/>
  <c r="C24" i="1"/>
  <c r="C27" i="1" s="1"/>
  <c r="C30" i="1" s="1"/>
  <c r="D24" i="1"/>
  <c r="D27" i="1" s="1"/>
  <c r="D30" i="1" s="1"/>
  <c r="D24" i="3"/>
  <c r="F24" i="1"/>
  <c r="G24" i="1"/>
  <c r="G27" i="1" s="1"/>
  <c r="G30" i="1" s="1"/>
  <c r="G24" i="3"/>
  <c r="H24" i="1"/>
  <c r="H24" i="3" s="1"/>
  <c r="I24" i="1"/>
  <c r="I24" i="3"/>
  <c r="B27" i="1"/>
  <c r="B27" i="3" s="1"/>
  <c r="E27" i="1"/>
  <c r="H27" i="1"/>
  <c r="H30" i="1" s="1"/>
  <c r="I27" i="1"/>
  <c r="I30" i="1" s="1"/>
  <c r="B30" i="1"/>
  <c r="B30" i="3" s="1"/>
  <c r="E30" i="1"/>
  <c r="B34" i="1"/>
  <c r="B34" i="3" s="1"/>
  <c r="C34" i="1"/>
  <c r="C34" i="3"/>
  <c r="D34" i="1"/>
  <c r="D34" i="3" s="1"/>
  <c r="F34" i="1"/>
  <c r="F37" i="1" s="1"/>
  <c r="G34" i="1"/>
  <c r="H34" i="1"/>
  <c r="H34" i="3"/>
  <c r="I34" i="1"/>
  <c r="I34" i="3" s="1"/>
  <c r="B37" i="1"/>
  <c r="B37" i="3" s="1"/>
  <c r="C37" i="1"/>
  <c r="C40" i="1" s="1"/>
  <c r="D37" i="1"/>
  <c r="D40" i="1" s="1"/>
  <c r="D40" i="3" s="1"/>
  <c r="E37" i="1"/>
  <c r="H37" i="1"/>
  <c r="H40" i="1" s="1"/>
  <c r="E40" i="1"/>
  <c r="B44" i="1"/>
  <c r="B47" i="1" s="1"/>
  <c r="C44" i="1"/>
  <c r="D44" i="1"/>
  <c r="D44" i="3"/>
  <c r="F44" i="1"/>
  <c r="F47" i="1" s="1"/>
  <c r="F50" i="1" s="1"/>
  <c r="G44" i="1"/>
  <c r="G47" i="1" s="1"/>
  <c r="G44" i="3"/>
  <c r="H44" i="1"/>
  <c r="I44" i="1"/>
  <c r="I44" i="3"/>
  <c r="D47" i="1"/>
  <c r="E47" i="1"/>
  <c r="I47" i="1"/>
  <c r="D50" i="1"/>
  <c r="E50" i="1"/>
  <c r="I50" i="1"/>
  <c r="C50" i="4"/>
  <c r="I40" i="4"/>
  <c r="I40" i="5"/>
  <c r="G30" i="4"/>
  <c r="G30" i="5" s="1"/>
  <c r="I30" i="4"/>
  <c r="E30" i="4"/>
  <c r="F20" i="4"/>
  <c r="F20" i="5"/>
  <c r="G20" i="4"/>
  <c r="G20" i="8" s="1"/>
  <c r="G20" i="5"/>
  <c r="H20" i="4"/>
  <c r="H20" i="5" s="1"/>
  <c r="I20" i="4"/>
  <c r="H10" i="4"/>
  <c r="F10" i="4"/>
  <c r="F10" i="5"/>
  <c r="E7" i="5"/>
  <c r="G10" i="5"/>
  <c r="B40" i="4"/>
  <c r="B40" i="5" s="1"/>
  <c r="D50" i="4"/>
  <c r="B47" i="8"/>
  <c r="H47" i="8"/>
  <c r="D47" i="8"/>
  <c r="G47" i="8"/>
  <c r="C47" i="8"/>
  <c r="B37" i="8"/>
  <c r="D37" i="8"/>
  <c r="I37" i="8"/>
  <c r="C37" i="8"/>
  <c r="H27" i="8"/>
  <c r="I27" i="8"/>
  <c r="E27" i="8"/>
  <c r="B17" i="8"/>
  <c r="H17" i="8"/>
  <c r="F17" i="8"/>
  <c r="G17" i="8"/>
  <c r="H7" i="8"/>
  <c r="G7" i="8"/>
  <c r="F7" i="8"/>
  <c r="I20" i="7"/>
  <c r="I20" i="8"/>
  <c r="G47" i="10"/>
  <c r="H47" i="10"/>
  <c r="F47" i="10"/>
  <c r="D47" i="10"/>
  <c r="I37" i="10"/>
  <c r="G37" i="10"/>
  <c r="H37" i="10"/>
  <c r="F37" i="10"/>
  <c r="D37" i="10"/>
  <c r="I27" i="10"/>
  <c r="E27" i="10"/>
  <c r="H27" i="10"/>
  <c r="D27" i="10"/>
  <c r="I7" i="10"/>
  <c r="H7" i="10"/>
  <c r="F7" i="10"/>
  <c r="C7" i="10"/>
  <c r="B7" i="10"/>
  <c r="E7" i="10"/>
  <c r="H17" i="3" l="1"/>
  <c r="H20" i="1"/>
  <c r="H20" i="3" s="1"/>
  <c r="F47" i="5"/>
  <c r="F50" i="4"/>
  <c r="F50" i="5" s="1"/>
  <c r="C40" i="8"/>
  <c r="C17" i="8"/>
  <c r="C20" i="4"/>
  <c r="C17" i="5"/>
  <c r="G10" i="10"/>
  <c r="G10" i="13"/>
  <c r="H30" i="3"/>
  <c r="E20" i="8"/>
  <c r="B44" i="3"/>
  <c r="B50" i="3"/>
  <c r="E37" i="5"/>
  <c r="E40" i="4"/>
  <c r="F24" i="3"/>
  <c r="F27" i="1"/>
  <c r="C40" i="3"/>
  <c r="D37" i="3"/>
  <c r="I20" i="3"/>
  <c r="I20" i="5"/>
  <c r="C20" i="3"/>
  <c r="K30" i="1"/>
  <c r="D17" i="4"/>
  <c r="D14" i="5"/>
  <c r="D14" i="8"/>
  <c r="C27" i="4"/>
  <c r="C24" i="8"/>
  <c r="F44" i="5"/>
  <c r="F30" i="9"/>
  <c r="G30" i="3"/>
  <c r="C17" i="13"/>
  <c r="C17" i="10"/>
  <c r="C4" i="3"/>
  <c r="C7" i="1"/>
  <c r="C10" i="1" s="1"/>
  <c r="C10" i="3" s="1"/>
  <c r="F40" i="1"/>
  <c r="F40" i="3" s="1"/>
  <c r="F37" i="3"/>
  <c r="H30" i="5"/>
  <c r="C20" i="10"/>
  <c r="C20" i="13"/>
  <c r="H20" i="10"/>
  <c r="H20" i="13"/>
  <c r="E30" i="3"/>
  <c r="E30" i="5"/>
  <c r="F10" i="8"/>
  <c r="G7" i="13"/>
  <c r="G7" i="10"/>
  <c r="D50" i="5"/>
  <c r="H4" i="3"/>
  <c r="H7" i="1"/>
  <c r="B7" i="3"/>
  <c r="B10" i="1"/>
  <c r="B10" i="3" s="1"/>
  <c r="C37" i="3"/>
  <c r="I17" i="3"/>
  <c r="C17" i="3"/>
  <c r="E10" i="4"/>
  <c r="E10" i="5" s="1"/>
  <c r="E7" i="8"/>
  <c r="C40" i="4"/>
  <c r="C40" i="5" s="1"/>
  <c r="C37" i="5"/>
  <c r="I47" i="5"/>
  <c r="C47" i="5"/>
  <c r="G10" i="8"/>
  <c r="E10" i="8"/>
  <c r="E17" i="8"/>
  <c r="C10" i="9"/>
  <c r="B27" i="13"/>
  <c r="B30" i="9"/>
  <c r="B27" i="10"/>
  <c r="I7" i="5"/>
  <c r="I10" i="4"/>
  <c r="I10" i="5" s="1"/>
  <c r="I7" i="8"/>
  <c r="B50" i="9"/>
  <c r="B47" i="13"/>
  <c r="B47" i="10"/>
  <c r="C14" i="5"/>
  <c r="C14" i="8"/>
  <c r="C50" i="9"/>
  <c r="C47" i="13"/>
  <c r="C47" i="10"/>
  <c r="D20" i="7"/>
  <c r="G27" i="3"/>
  <c r="E10" i="3"/>
  <c r="H47" i="5"/>
  <c r="H50" i="4"/>
  <c r="H50" i="5" s="1"/>
  <c r="H10" i="5"/>
  <c r="F47" i="3"/>
  <c r="E17" i="5"/>
  <c r="F37" i="4"/>
  <c r="F34" i="8"/>
  <c r="D27" i="8"/>
  <c r="I50" i="8"/>
  <c r="I40" i="8"/>
  <c r="C30" i="10"/>
  <c r="C30" i="13"/>
  <c r="I14" i="3"/>
  <c r="I17" i="1"/>
  <c r="I20" i="1" s="1"/>
  <c r="B24" i="5"/>
  <c r="B24" i="8"/>
  <c r="B27" i="4"/>
  <c r="B40" i="9"/>
  <c r="B37" i="13"/>
  <c r="B37" i="10"/>
  <c r="H44" i="3"/>
  <c r="H47" i="1"/>
  <c r="H50" i="1" s="1"/>
  <c r="B20" i="1"/>
  <c r="B20" i="3" s="1"/>
  <c r="B17" i="3"/>
  <c r="G37" i="8"/>
  <c r="G40" i="4"/>
  <c r="H50" i="3"/>
  <c r="B47" i="5"/>
  <c r="B50" i="4"/>
  <c r="D7" i="8"/>
  <c r="D7" i="10"/>
  <c r="C50" i="5"/>
  <c r="B40" i="1"/>
  <c r="B40" i="3" s="1"/>
  <c r="G40" i="3"/>
  <c r="G20" i="3"/>
  <c r="E7" i="3"/>
  <c r="G34" i="3"/>
  <c r="G37" i="1"/>
  <c r="G40" i="1" s="1"/>
  <c r="D14" i="3"/>
  <c r="D17" i="1"/>
  <c r="D20" i="1" s="1"/>
  <c r="D20" i="3" s="1"/>
  <c r="E47" i="3"/>
  <c r="I30" i="2"/>
  <c r="I30" i="3" s="1"/>
  <c r="C30" i="3"/>
  <c r="I10" i="2"/>
  <c r="I10" i="3" s="1"/>
  <c r="D7" i="3"/>
  <c r="E47" i="5"/>
  <c r="H27" i="5"/>
  <c r="G30" i="7"/>
  <c r="G30" i="8" s="1"/>
  <c r="G27" i="10"/>
  <c r="G27" i="8"/>
  <c r="C50" i="8"/>
  <c r="I47" i="10"/>
  <c r="I47" i="8"/>
  <c r="F30" i="7"/>
  <c r="F30" i="8" s="1"/>
  <c r="F27" i="8"/>
  <c r="H24" i="8"/>
  <c r="F17" i="13"/>
  <c r="F17" i="10"/>
  <c r="F20" i="9"/>
  <c r="B47" i="3"/>
  <c r="B50" i="1"/>
  <c r="B4" i="5"/>
  <c r="B4" i="8"/>
  <c r="B7" i="4"/>
  <c r="C40" i="9"/>
  <c r="C37" i="13"/>
  <c r="C37" i="10"/>
  <c r="G50" i="1"/>
  <c r="G47" i="3"/>
  <c r="F27" i="10"/>
  <c r="G50" i="3"/>
  <c r="C44" i="3"/>
  <c r="C47" i="1"/>
  <c r="C50" i="1" s="1"/>
  <c r="C50" i="3" s="1"/>
  <c r="F34" i="3"/>
  <c r="C14" i="3"/>
  <c r="F50" i="2"/>
  <c r="F50" i="3" s="1"/>
  <c r="E50" i="3"/>
  <c r="E40" i="2"/>
  <c r="E40" i="3" s="1"/>
  <c r="G37" i="3"/>
  <c r="E20" i="2"/>
  <c r="E20" i="3" s="1"/>
  <c r="G17" i="3"/>
  <c r="D30" i="4"/>
  <c r="D30" i="5" s="1"/>
  <c r="D37" i="5"/>
  <c r="I27" i="5"/>
  <c r="H24" i="5"/>
  <c r="H34" i="5"/>
  <c r="H37" i="4"/>
  <c r="F50" i="7"/>
  <c r="F50" i="8" s="1"/>
  <c r="F47" i="8"/>
  <c r="H30" i="8"/>
  <c r="G24" i="8"/>
  <c r="B20" i="10"/>
  <c r="B20" i="13"/>
  <c r="G20" i="10"/>
  <c r="G20" i="13"/>
  <c r="G17" i="10"/>
  <c r="G17" i="13"/>
  <c r="E37" i="8"/>
  <c r="E47" i="8"/>
  <c r="F44" i="3"/>
  <c r="I37" i="1"/>
  <c r="I40" i="1" s="1"/>
  <c r="I40" i="3" s="1"/>
  <c r="C24" i="3"/>
  <c r="B14" i="3"/>
  <c r="H47" i="3"/>
  <c r="D47" i="3"/>
  <c r="B20" i="5"/>
  <c r="D24" i="5"/>
  <c r="I24" i="5"/>
  <c r="D17" i="10"/>
  <c r="D17" i="13"/>
  <c r="D30" i="10"/>
  <c r="D30" i="13"/>
  <c r="E40" i="9"/>
  <c r="E37" i="13"/>
  <c r="E50" i="9"/>
  <c r="E55" i="12"/>
  <c r="E47" i="13"/>
  <c r="D10" i="10"/>
  <c r="D10" i="13"/>
  <c r="B34" i="5"/>
  <c r="E10" i="9"/>
  <c r="I10" i="9"/>
  <c r="E20" i="10"/>
  <c r="H17" i="13"/>
  <c r="H17" i="10"/>
  <c r="H30" i="9"/>
  <c r="F40" i="9"/>
  <c r="F37" i="13"/>
  <c r="F50" i="9"/>
  <c r="F47" i="13"/>
  <c r="C7" i="4"/>
  <c r="C4" i="8"/>
  <c r="I20" i="10"/>
  <c r="I20" i="13"/>
  <c r="G40" i="9"/>
  <c r="G37" i="13"/>
  <c r="G50" i="9"/>
  <c r="G47" i="13"/>
  <c r="H10" i="10"/>
  <c r="H10" i="13"/>
  <c r="D40" i="9"/>
  <c r="D37" i="13"/>
  <c r="C27" i="10"/>
  <c r="I44" i="5"/>
  <c r="B10" i="9"/>
  <c r="F10" i="9"/>
  <c r="E17" i="13"/>
  <c r="E17" i="10"/>
  <c r="I17" i="10"/>
  <c r="I17" i="13"/>
  <c r="E30" i="9"/>
  <c r="I30" i="9"/>
  <c r="H40" i="9"/>
  <c r="H37" i="13"/>
  <c r="H50" i="9"/>
  <c r="H47" i="13"/>
  <c r="D20" i="10"/>
  <c r="D20" i="13"/>
  <c r="G30" i="10"/>
  <c r="G30" i="13"/>
  <c r="D50" i="9"/>
  <c r="D47" i="13"/>
  <c r="B17" i="10"/>
  <c r="B17" i="13"/>
  <c r="I40" i="9"/>
  <c r="I37" i="13"/>
  <c r="I50" i="9"/>
  <c r="I47" i="13"/>
  <c r="G50" i="10" l="1"/>
  <c r="G50" i="13"/>
  <c r="E10" i="10"/>
  <c r="E10" i="13"/>
  <c r="I30" i="10"/>
  <c r="I30" i="13"/>
  <c r="G40" i="8"/>
  <c r="G40" i="5"/>
  <c r="F10" i="10"/>
  <c r="F10" i="13"/>
  <c r="I10" i="10"/>
  <c r="I10" i="13"/>
  <c r="F20" i="10"/>
  <c r="F20" i="13"/>
  <c r="F37" i="8"/>
  <c r="F37" i="5"/>
  <c r="F40" i="4"/>
  <c r="B50" i="10"/>
  <c r="B50" i="13"/>
  <c r="E40" i="5"/>
  <c r="E40" i="8"/>
  <c r="E20" i="5"/>
  <c r="H40" i="10"/>
  <c r="H40" i="13"/>
  <c r="E40" i="10"/>
  <c r="E40" i="13"/>
  <c r="G40" i="10"/>
  <c r="G40" i="13"/>
  <c r="H37" i="5"/>
  <c r="H37" i="8"/>
  <c r="H40" i="4"/>
  <c r="B30" i="4"/>
  <c r="B27" i="5"/>
  <c r="B27" i="8"/>
  <c r="C50" i="10"/>
  <c r="C50" i="13"/>
  <c r="B10" i="10"/>
  <c r="B10" i="13"/>
  <c r="C40" i="10"/>
  <c r="C40" i="13"/>
  <c r="I50" i="10"/>
  <c r="I50" i="13"/>
  <c r="F40" i="10"/>
  <c r="F40" i="13"/>
  <c r="I37" i="3"/>
  <c r="H50" i="8"/>
  <c r="I30" i="5"/>
  <c r="C47" i="3"/>
  <c r="B30" i="10"/>
  <c r="B30" i="13"/>
  <c r="C7" i="3"/>
  <c r="F30" i="10"/>
  <c r="F30" i="13"/>
  <c r="D17" i="5"/>
  <c r="D20" i="4"/>
  <c r="D20" i="5" s="1"/>
  <c r="F27" i="3"/>
  <c r="F30" i="1"/>
  <c r="F30" i="3" s="1"/>
  <c r="D30" i="8"/>
  <c r="F50" i="10"/>
  <c r="F50" i="13"/>
  <c r="B40" i="10"/>
  <c r="B40" i="13"/>
  <c r="C27" i="5"/>
  <c r="C30" i="4"/>
  <c r="C27" i="8"/>
  <c r="E30" i="13"/>
  <c r="E30" i="10"/>
  <c r="D17" i="8"/>
  <c r="C20" i="5"/>
  <c r="C20" i="8"/>
  <c r="D17" i="3"/>
  <c r="D50" i="10"/>
  <c r="D50" i="13"/>
  <c r="B10" i="4"/>
  <c r="B7" i="8"/>
  <c r="B7" i="5"/>
  <c r="H30" i="10"/>
  <c r="H30" i="13"/>
  <c r="I40" i="10"/>
  <c r="I40" i="13"/>
  <c r="D40" i="10"/>
  <c r="D40" i="13"/>
  <c r="H50" i="10"/>
  <c r="H50" i="13"/>
  <c r="C10" i="4"/>
  <c r="C7" i="5"/>
  <c r="E50" i="10"/>
  <c r="E50" i="13"/>
  <c r="B50" i="5"/>
  <c r="B50" i="8"/>
  <c r="C10" i="10"/>
  <c r="C10" i="13"/>
  <c r="H10" i="1"/>
  <c r="H10" i="3" s="1"/>
  <c r="H7" i="3"/>
  <c r="C7" i="8"/>
  <c r="I10" i="8"/>
  <c r="H40" i="5" l="1"/>
  <c r="H40" i="8"/>
  <c r="B10" i="5"/>
  <c r="B10" i="8"/>
  <c r="D20" i="8"/>
  <c r="C10" i="5"/>
  <c r="C10" i="8"/>
  <c r="C30" i="5"/>
  <c r="C30" i="8"/>
  <c r="B30" i="5"/>
  <c r="B30" i="8"/>
  <c r="F40" i="8"/>
  <c r="F40" i="5"/>
</calcChain>
</file>

<file path=xl/sharedStrings.xml><?xml version="1.0" encoding="utf-8"?>
<sst xmlns="http://schemas.openxmlformats.org/spreadsheetml/2006/main" count="1870" uniqueCount="53">
  <si>
    <t xml:space="preserve">Appendix 2 </t>
  </si>
  <si>
    <t>Council Tax Amounts Per Band 2012/13</t>
  </si>
  <si>
    <t>Page 1</t>
  </si>
  <si>
    <t>Littlemore</t>
  </si>
  <si>
    <t>A</t>
  </si>
  <si>
    <t>B</t>
  </si>
  <si>
    <t>C</t>
  </si>
  <si>
    <t>D</t>
  </si>
  <si>
    <t>E</t>
  </si>
  <si>
    <t>F</t>
  </si>
  <si>
    <t>G</t>
  </si>
  <si>
    <t>H</t>
  </si>
  <si>
    <t>£</t>
  </si>
  <si>
    <t>Special Expenses</t>
  </si>
  <si>
    <t>City Wide Tax</t>
  </si>
  <si>
    <t>City Total</t>
  </si>
  <si>
    <t>Thames Valley Police</t>
  </si>
  <si>
    <t>Oxfordshire County</t>
  </si>
  <si>
    <t>Total</t>
  </si>
  <si>
    <t>Old Marston</t>
  </si>
  <si>
    <t>Risinghurst and Sandhills</t>
  </si>
  <si>
    <t>Page 2</t>
  </si>
  <si>
    <t>Blackbird Leys</t>
  </si>
  <si>
    <t>Unparished Area</t>
  </si>
  <si>
    <t>Parish Special Expenses</t>
  </si>
  <si>
    <t>PCC for Thames Valley</t>
  </si>
  <si>
    <t>Council Tax Amounts Per Band 2013/14</t>
  </si>
  <si>
    <t>Council Tax Amounts Per Band 2014/15</t>
  </si>
  <si>
    <t>Council Tax Amounts Per Band 2015/16</t>
  </si>
  <si>
    <t>Council Tax Amounts Per Band 2016/17</t>
  </si>
  <si>
    <t>Dwellings</t>
  </si>
  <si>
    <t>Dwellings x City total</t>
  </si>
  <si>
    <t>total dwellings</t>
  </si>
  <si>
    <t>total dwellings x City total</t>
  </si>
  <si>
    <t>average</t>
  </si>
  <si>
    <t>Council Tax Amounts Per Band 2017/18</t>
  </si>
  <si>
    <t>plus 1.99%</t>
  </si>
  <si>
    <t>Police</t>
  </si>
  <si>
    <t>County</t>
  </si>
  <si>
    <t>1.99% inc.</t>
  </si>
  <si>
    <t>3.00% inc</t>
  </si>
  <si>
    <t>4.99% inc</t>
  </si>
  <si>
    <t>Risinghurst</t>
  </si>
  <si>
    <t>BBL</t>
  </si>
  <si>
    <t>Unparished</t>
  </si>
  <si>
    <t>2016/17</t>
  </si>
  <si>
    <t>Council Tax Amounts Per Band 2018/19</t>
  </si>
  <si>
    <t>18/19</t>
  </si>
  <si>
    <r>
      <rPr>
        <b/>
        <sz val="10"/>
        <rFont val="Arial"/>
        <family val="2"/>
      </rPr>
      <t>City wide ta</t>
    </r>
    <r>
      <rPr>
        <sz val="10"/>
        <rFont val="Arial"/>
        <family val="2"/>
      </rPr>
      <t>x 17/18</t>
    </r>
  </si>
  <si>
    <t>2018/19</t>
  </si>
  <si>
    <t>Council Tax Amounts Per Band 2019/20</t>
  </si>
  <si>
    <t>Council Tax Amounts Per Band 2020/21</t>
  </si>
  <si>
    <t>Council Tax Increases Per Band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</si>
</sst>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00"/>
    <numFmt numFmtId="166" formatCode="&quot;£&quot;#,##0.00"/>
    <numFmt numFmtId="167" formatCode="0.0%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4" fontId="5" fillId="2" borderId="2" xfId="0" applyNumberFormat="1" applyFont="1" applyFill="1" applyBorder="1"/>
    <xf numFmtId="4" fontId="5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5" fillId="0" borderId="4" xfId="0" applyNumberFormat="1" applyFont="1" applyBorder="1"/>
    <xf numFmtId="4" fontId="5" fillId="0" borderId="4" xfId="0" applyNumberFormat="1" applyFont="1" applyFill="1" applyBorder="1"/>
    <xf numFmtId="4" fontId="5" fillId="2" borderId="4" xfId="0" applyNumberFormat="1" applyFont="1" applyFill="1" applyBorder="1"/>
    <xf numFmtId="165" fontId="5" fillId="0" borderId="4" xfId="0" applyNumberFormat="1" applyFont="1" applyBorder="1"/>
    <xf numFmtId="4" fontId="2" fillId="0" borderId="4" xfId="0" applyNumberFormat="1" applyFont="1" applyBorder="1"/>
    <xf numFmtId="4" fontId="6" fillId="0" borderId="4" xfId="0" applyNumberFormat="1" applyFont="1" applyBorder="1"/>
    <xf numFmtId="4" fontId="6" fillId="2" borderId="4" xfId="0" applyNumberFormat="1" applyFont="1" applyFill="1" applyBorder="1"/>
    <xf numFmtId="4" fontId="2" fillId="2" borderId="4" xfId="0" applyNumberFormat="1" applyFont="1" applyFill="1" applyBorder="1"/>
    <xf numFmtId="4" fontId="4" fillId="0" borderId="5" xfId="0" applyNumberFormat="1" applyFont="1" applyBorder="1"/>
    <xf numFmtId="4" fontId="4" fillId="0" borderId="4" xfId="0" applyNumberFormat="1" applyFont="1" applyBorder="1"/>
    <xf numFmtId="4" fontId="4" fillId="0" borderId="2" xfId="0" applyNumberFormat="1" applyFont="1" applyBorder="1"/>
    <xf numFmtId="164" fontId="5" fillId="0" borderId="4" xfId="0" applyNumberFormat="1" applyFont="1" applyBorder="1"/>
    <xf numFmtId="4" fontId="2" fillId="0" borderId="4" xfId="0" applyNumberFormat="1" applyFont="1" applyFill="1" applyBorder="1"/>
    <xf numFmtId="4" fontId="0" fillId="0" borderId="0" xfId="0" applyNumberFormat="1"/>
    <xf numFmtId="4" fontId="0" fillId="2" borderId="0" xfId="0" applyNumberFormat="1" applyFill="1"/>
    <xf numFmtId="166" fontId="0" fillId="0" borderId="0" xfId="0" applyNumberFormat="1"/>
    <xf numFmtId="10" fontId="0" fillId="0" borderId="0" xfId="0" applyNumberFormat="1"/>
    <xf numFmtId="0" fontId="0" fillId="2" borderId="0" xfId="0" applyFill="1"/>
    <xf numFmtId="10" fontId="5" fillId="0" borderId="4" xfId="0" applyNumberFormat="1" applyFont="1" applyBorder="1"/>
    <xf numFmtId="10" fontId="5" fillId="2" borderId="4" xfId="0" applyNumberFormat="1" applyFont="1" applyFill="1" applyBorder="1"/>
    <xf numFmtId="10" fontId="5" fillId="0" borderId="4" xfId="0" applyNumberFormat="1" applyFont="1" applyFill="1" applyBorder="1"/>
    <xf numFmtId="10" fontId="2" fillId="0" borderId="4" xfId="0" applyNumberFormat="1" applyFont="1" applyBorder="1"/>
    <xf numFmtId="10" fontId="2" fillId="2" borderId="4" xfId="0" applyNumberFormat="1" applyFont="1" applyFill="1" applyBorder="1"/>
    <xf numFmtId="4" fontId="5" fillId="0" borderId="6" xfId="0" applyNumberFormat="1" applyFont="1" applyFill="1" applyBorder="1"/>
    <xf numFmtId="10" fontId="5" fillId="3" borderId="4" xfId="0" applyNumberFormat="1" applyFont="1" applyFill="1" applyBorder="1"/>
    <xf numFmtId="0" fontId="0" fillId="3" borderId="0" xfId="0" applyFill="1"/>
    <xf numFmtId="4" fontId="0" fillId="3" borderId="0" xfId="0" applyNumberFormat="1" applyFill="1"/>
    <xf numFmtId="4" fontId="5" fillId="4" borderId="2" xfId="0" applyNumberFormat="1" applyFont="1" applyFill="1" applyBorder="1"/>
    <xf numFmtId="4" fontId="5" fillId="4" borderId="4" xfId="0" applyNumberFormat="1" applyFont="1" applyFill="1" applyBorder="1" applyAlignment="1">
      <alignment horizontal="right"/>
    </xf>
    <xf numFmtId="10" fontId="5" fillId="4" borderId="4" xfId="0" applyNumberFormat="1" applyFont="1" applyFill="1" applyBorder="1"/>
    <xf numFmtId="10" fontId="2" fillId="4" borderId="4" xfId="0" applyNumberFormat="1" applyFont="1" applyFill="1" applyBorder="1"/>
    <xf numFmtId="4" fontId="5" fillId="4" borderId="4" xfId="0" applyNumberFormat="1" applyFont="1" applyFill="1" applyBorder="1"/>
    <xf numFmtId="4" fontId="6" fillId="4" borderId="4" xfId="0" applyNumberFormat="1" applyFont="1" applyFill="1" applyBorder="1"/>
    <xf numFmtId="4" fontId="2" fillId="4" borderId="4" xfId="0" applyNumberFormat="1" applyFont="1" applyFill="1" applyBorder="1"/>
    <xf numFmtId="10" fontId="5" fillId="5" borderId="4" xfId="0" applyNumberFormat="1" applyFont="1" applyFill="1" applyBorder="1"/>
    <xf numFmtId="10" fontId="5" fillId="0" borderId="4" xfId="0" applyNumberFormat="1" applyFont="1" applyBorder="1" applyAlignment="1">
      <alignment horizontal="right"/>
    </xf>
    <xf numFmtId="10" fontId="5" fillId="0" borderId="4" xfId="0" applyNumberFormat="1" applyFont="1" applyFill="1" applyBorder="1" applyAlignment="1">
      <alignment horizontal="right"/>
    </xf>
    <xf numFmtId="10" fontId="5" fillId="4" borderId="4" xfId="0" applyNumberFormat="1" applyFont="1" applyFill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4" fontId="2" fillId="4" borderId="0" xfId="0" applyNumberFormat="1" applyFont="1" applyFill="1" applyBorder="1"/>
    <xf numFmtId="0" fontId="7" fillId="0" borderId="0" xfId="0" applyFont="1"/>
    <xf numFmtId="4" fontId="8" fillId="5" borderId="7" xfId="0" applyNumberFormat="1" applyFont="1" applyFill="1" applyBorder="1"/>
    <xf numFmtId="0" fontId="7" fillId="5" borderId="8" xfId="0" applyFont="1" applyFill="1" applyBorder="1"/>
    <xf numFmtId="0" fontId="0" fillId="5" borderId="8" xfId="0" applyFill="1" applyBorder="1"/>
    <xf numFmtId="0" fontId="0" fillId="5" borderId="9" xfId="0" applyFill="1" applyBorder="1"/>
    <xf numFmtId="4" fontId="8" fillId="5" borderId="6" xfId="0" applyNumberFormat="1" applyFont="1" applyFill="1" applyBorder="1"/>
    <xf numFmtId="0" fontId="7" fillId="5" borderId="0" xfId="0" applyFont="1" applyFill="1" applyBorder="1"/>
    <xf numFmtId="0" fontId="0" fillId="5" borderId="0" xfId="0" applyFill="1" applyBorder="1"/>
    <xf numFmtId="0" fontId="0" fillId="5" borderId="10" xfId="0" applyFill="1" applyBorder="1"/>
    <xf numFmtId="0" fontId="8" fillId="5" borderId="11" xfId="0" applyFont="1" applyFill="1" applyBorder="1"/>
    <xf numFmtId="0" fontId="7" fillId="5" borderId="12" xfId="0" applyFont="1" applyFill="1" applyBorder="1"/>
    <xf numFmtId="0" fontId="0" fillId="5" borderId="12" xfId="0" applyFill="1" applyBorder="1"/>
    <xf numFmtId="0" fontId="0" fillId="5" borderId="1" xfId="0" applyFill="1" applyBorder="1"/>
    <xf numFmtId="2" fontId="0" fillId="0" borderId="0" xfId="0" applyNumberFormat="1"/>
    <xf numFmtId="167" fontId="0" fillId="0" borderId="0" xfId="0" applyNumberFormat="1"/>
    <xf numFmtId="0" fontId="9" fillId="0" borderId="0" xfId="0" applyFont="1"/>
    <xf numFmtId="2" fontId="9" fillId="0" borderId="0" xfId="0" applyNumberFormat="1" applyFont="1"/>
    <xf numFmtId="0" fontId="8" fillId="0" borderId="0" xfId="0" applyFont="1"/>
    <xf numFmtId="2" fontId="8" fillId="0" borderId="0" xfId="0" applyNumberFormat="1" applyFont="1"/>
    <xf numFmtId="164" fontId="5" fillId="0" borderId="0" xfId="0" applyNumberFormat="1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4" fontId="8" fillId="0" borderId="0" xfId="0" applyNumberFormat="1" applyFont="1"/>
    <xf numFmtId="167" fontId="5" fillId="3" borderId="4" xfId="0" applyNumberFormat="1" applyFont="1" applyFill="1" applyBorder="1"/>
    <xf numFmtId="167" fontId="5" fillId="5" borderId="4" xfId="0" applyNumberFormat="1" applyFont="1" applyFill="1" applyBorder="1"/>
    <xf numFmtId="167" fontId="5" fillId="0" borderId="4" xfId="0" applyNumberFormat="1" applyFont="1" applyBorder="1"/>
    <xf numFmtId="167" fontId="5" fillId="0" borderId="4" xfId="0" applyNumberFormat="1" applyFont="1" applyFill="1" applyBorder="1"/>
    <xf numFmtId="167" fontId="5" fillId="4" borderId="4" xfId="0" applyNumberFormat="1" applyFont="1" applyFill="1" applyBorder="1"/>
    <xf numFmtId="167" fontId="5" fillId="0" borderId="4" xfId="0" applyNumberFormat="1" applyFont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167" fontId="5" fillId="4" borderId="4" xfId="0" applyNumberFormat="1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3" borderId="4" xfId="0" applyNumberFormat="1" applyFont="1" applyFill="1" applyBorder="1"/>
    <xf numFmtId="167" fontId="2" fillId="5" borderId="4" xfId="0" applyNumberFormat="1" applyFont="1" applyFill="1" applyBorder="1"/>
    <xf numFmtId="4" fontId="3" fillId="0" borderId="0" xfId="0" quotePrefix="1" applyNumberFormat="1" applyFont="1" applyAlignment="1">
      <alignment horizontal="center"/>
    </xf>
    <xf numFmtId="4" fontId="3" fillId="0" borderId="0" xfId="0" quotePrefix="1" applyNumberFormat="1" applyFont="1" applyAlignment="1">
      <alignment horizontal="center"/>
    </xf>
    <xf numFmtId="10" fontId="3" fillId="0" borderId="0" xfId="0" quotePrefix="1" applyNumberFormat="1" applyFont="1" applyAlignment="1">
      <alignment horizontal="center"/>
    </xf>
    <xf numFmtId="167" fontId="3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6" workbookViewId="0">
      <selection activeCell="A41" sqref="A41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29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1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 t="s">
        <v>12</v>
      </c>
      <c r="C3" s="9" t="s">
        <v>12</v>
      </c>
      <c r="D3" s="10" t="s">
        <v>12</v>
      </c>
      <c r="E3" s="11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 x14ac:dyDescent="0.2">
      <c r="A4" s="5" t="s">
        <v>24</v>
      </c>
      <c r="B4" s="12">
        <f>E4/9*6</f>
        <v>21.293333333333333</v>
      </c>
      <c r="C4" s="12">
        <f>E4/9*7</f>
        <v>24.842222222222222</v>
      </c>
      <c r="D4" s="13">
        <f>E4/9*8</f>
        <v>28.391111111111112</v>
      </c>
      <c r="E4" s="14">
        <v>31.94</v>
      </c>
      <c r="F4" s="12">
        <f>E4/9*11</f>
        <v>39.037777777777777</v>
      </c>
      <c r="G4" s="12">
        <f>E4/9*13</f>
        <v>46.135555555555555</v>
      </c>
      <c r="H4" s="12">
        <f>E4/9*15</f>
        <v>53.233333333333334</v>
      </c>
      <c r="I4" s="12">
        <f>E4/9*18</f>
        <v>63.88</v>
      </c>
    </row>
    <row r="5" spans="1:9" ht="15" x14ac:dyDescent="0.2">
      <c r="A5" s="12" t="s">
        <v>14</v>
      </c>
      <c r="B5" s="12">
        <v>168.37</v>
      </c>
      <c r="C5" s="12">
        <v>196.44</v>
      </c>
      <c r="D5" s="12">
        <v>224.5</v>
      </c>
      <c r="E5" s="14">
        <v>252.56</v>
      </c>
      <c r="F5" s="12">
        <v>308.68</v>
      </c>
      <c r="G5" s="12">
        <v>364.81</v>
      </c>
      <c r="H5" s="12">
        <v>420.93</v>
      </c>
      <c r="I5" s="12">
        <v>505.12</v>
      </c>
    </row>
    <row r="6" spans="1:9" ht="15" x14ac:dyDescent="0.2">
      <c r="A6" s="12"/>
      <c r="B6" s="15"/>
      <c r="C6" s="12"/>
      <c r="D6" s="13"/>
      <c r="E6" s="14"/>
      <c r="F6" s="12"/>
      <c r="G6" s="12"/>
      <c r="H6" s="12"/>
      <c r="I6" s="12"/>
    </row>
    <row r="7" spans="1:9" ht="15.75" x14ac:dyDescent="0.25">
      <c r="A7" s="16" t="s">
        <v>15</v>
      </c>
      <c r="B7" s="17">
        <f t="shared" ref="B7:I7" si="0">SUM(B4:B6)</f>
        <v>189.66333333333333</v>
      </c>
      <c r="C7" s="17">
        <f t="shared" si="0"/>
        <v>221.28222222222223</v>
      </c>
      <c r="D7" s="17">
        <f t="shared" si="0"/>
        <v>252.89111111111112</v>
      </c>
      <c r="E7" s="18">
        <f t="shared" si="0"/>
        <v>284.5</v>
      </c>
      <c r="F7" s="17">
        <f t="shared" si="0"/>
        <v>347.71777777777777</v>
      </c>
      <c r="G7" s="17">
        <f t="shared" si="0"/>
        <v>410.94555555555553</v>
      </c>
      <c r="H7" s="17">
        <f t="shared" si="0"/>
        <v>474.16333333333336</v>
      </c>
      <c r="I7" s="17">
        <f t="shared" si="0"/>
        <v>569</v>
      </c>
    </row>
    <row r="8" spans="1:9" ht="15" x14ac:dyDescent="0.2">
      <c r="A8" s="12" t="s">
        <v>16</v>
      </c>
      <c r="B8" s="12">
        <v>102.87</v>
      </c>
      <c r="C8" s="12">
        <v>120.01</v>
      </c>
      <c r="D8" s="12">
        <v>137.16</v>
      </c>
      <c r="E8" s="14">
        <v>154.30000000000001</v>
      </c>
      <c r="F8" s="12">
        <v>188.59</v>
      </c>
      <c r="G8" s="12">
        <v>222.88</v>
      </c>
      <c r="H8" s="12">
        <v>257.17</v>
      </c>
      <c r="I8" s="12">
        <v>308.60000000000002</v>
      </c>
    </row>
    <row r="9" spans="1:9" ht="15" x14ac:dyDescent="0.2">
      <c r="A9" s="12" t="s">
        <v>17</v>
      </c>
      <c r="B9" s="12">
        <v>774.47</v>
      </c>
      <c r="C9" s="12">
        <v>903.55</v>
      </c>
      <c r="D9" s="13">
        <v>1032.6300000000001</v>
      </c>
      <c r="E9" s="14">
        <v>1161.71</v>
      </c>
      <c r="F9" s="12">
        <v>1419.87</v>
      </c>
      <c r="G9" s="12">
        <v>1678.03</v>
      </c>
      <c r="H9" s="12">
        <v>1936.18</v>
      </c>
      <c r="I9" s="12">
        <v>2323.42</v>
      </c>
    </row>
    <row r="10" spans="1:9" ht="15.75" x14ac:dyDescent="0.25">
      <c r="A10" s="16" t="s">
        <v>18</v>
      </c>
      <c r="B10" s="16">
        <f t="shared" ref="B10:I10" si="1">SUM(B7:B9)</f>
        <v>1067.0033333333333</v>
      </c>
      <c r="C10" s="16">
        <f t="shared" si="1"/>
        <v>1244.8422222222221</v>
      </c>
      <c r="D10" s="16">
        <f t="shared" si="1"/>
        <v>1422.6811111111112</v>
      </c>
      <c r="E10" s="19">
        <f t="shared" si="1"/>
        <v>1600.51</v>
      </c>
      <c r="F10" s="16">
        <f t="shared" si="1"/>
        <v>1956.1777777777777</v>
      </c>
      <c r="G10" s="16">
        <f t="shared" si="1"/>
        <v>2311.8555555555554</v>
      </c>
      <c r="H10" s="16">
        <f t="shared" si="1"/>
        <v>2667.5133333333333</v>
      </c>
      <c r="I10" s="16">
        <f t="shared" si="1"/>
        <v>3201.02</v>
      </c>
    </row>
    <row r="11" spans="1:9" ht="15" x14ac:dyDescent="0.2">
      <c r="A11" s="12"/>
      <c r="B11" s="12"/>
      <c r="C11" s="12"/>
      <c r="D11" s="13"/>
      <c r="E11" s="14"/>
      <c r="F11" s="12"/>
      <c r="G11" s="12"/>
      <c r="H11" s="12"/>
      <c r="I11" s="12"/>
    </row>
    <row r="12" spans="1:9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11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 x14ac:dyDescent="0.2">
      <c r="A13" s="9"/>
      <c r="B13" s="9" t="s">
        <v>12</v>
      </c>
      <c r="C13" s="9" t="s">
        <v>12</v>
      </c>
      <c r="D13" s="10" t="s">
        <v>12</v>
      </c>
      <c r="E13" s="11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 x14ac:dyDescent="0.2">
      <c r="A14" s="5" t="s">
        <v>24</v>
      </c>
      <c r="B14" s="12">
        <f>E14/9*6</f>
        <v>25.993333333333336</v>
      </c>
      <c r="C14" s="12">
        <f>E14/9*7</f>
        <v>30.32555555555556</v>
      </c>
      <c r="D14" s="13">
        <f>E14/9*8</f>
        <v>34.657777777777781</v>
      </c>
      <c r="E14" s="14">
        <v>38.99</v>
      </c>
      <c r="F14" s="12">
        <f>E14/9*11</f>
        <v>47.654444444444451</v>
      </c>
      <c r="G14" s="12">
        <f>E14/9*13</f>
        <v>56.318888888888893</v>
      </c>
      <c r="H14" s="12">
        <f>E14/9*15</f>
        <v>64.983333333333334</v>
      </c>
      <c r="I14" s="12">
        <f>E14/9*18</f>
        <v>77.98</v>
      </c>
    </row>
    <row r="15" spans="1:9" ht="15" x14ac:dyDescent="0.2">
      <c r="A15" s="12" t="s">
        <v>14</v>
      </c>
      <c r="B15" s="12">
        <v>168.37</v>
      </c>
      <c r="C15" s="12">
        <v>196.44</v>
      </c>
      <c r="D15" s="12">
        <v>224.5</v>
      </c>
      <c r="E15" s="14">
        <v>252.56</v>
      </c>
      <c r="F15" s="12">
        <v>308.68</v>
      </c>
      <c r="G15" s="12">
        <v>364.81</v>
      </c>
      <c r="H15" s="12">
        <v>420.93</v>
      </c>
      <c r="I15" s="12">
        <v>505.12</v>
      </c>
    </row>
    <row r="16" spans="1:9" ht="15" x14ac:dyDescent="0.2">
      <c r="A16" s="12"/>
      <c r="B16" s="15"/>
      <c r="C16" s="12"/>
      <c r="D16" s="13"/>
      <c r="E16" s="14"/>
      <c r="F16" s="12"/>
      <c r="G16" s="12"/>
      <c r="H16" s="12"/>
      <c r="I16" s="12"/>
    </row>
    <row r="17" spans="1:11" ht="15.75" x14ac:dyDescent="0.25">
      <c r="A17" s="16" t="s">
        <v>15</v>
      </c>
      <c r="B17" s="17">
        <f t="shared" ref="B17:I17" si="2">SUM(B14:B16)</f>
        <v>194.36333333333334</v>
      </c>
      <c r="C17" s="17">
        <f t="shared" si="2"/>
        <v>226.76555555555555</v>
      </c>
      <c r="D17" s="17">
        <f t="shared" si="2"/>
        <v>259.15777777777777</v>
      </c>
      <c r="E17" s="18">
        <f t="shared" si="2"/>
        <v>291.55</v>
      </c>
      <c r="F17" s="17">
        <f t="shared" si="2"/>
        <v>356.33444444444444</v>
      </c>
      <c r="G17" s="17">
        <f t="shared" si="2"/>
        <v>421.12888888888892</v>
      </c>
      <c r="H17" s="17">
        <f t="shared" si="2"/>
        <v>485.91333333333336</v>
      </c>
      <c r="I17" s="17">
        <f t="shared" si="2"/>
        <v>583.1</v>
      </c>
    </row>
    <row r="18" spans="1:11" ht="15" x14ac:dyDescent="0.2">
      <c r="A18" s="12" t="s">
        <v>16</v>
      </c>
      <c r="B18" s="12">
        <v>102.87</v>
      </c>
      <c r="C18" s="12">
        <v>120.01</v>
      </c>
      <c r="D18" s="12">
        <v>137.16</v>
      </c>
      <c r="E18" s="14">
        <v>154.30000000000001</v>
      </c>
      <c r="F18" s="12">
        <v>188.59</v>
      </c>
      <c r="G18" s="12">
        <v>222.88</v>
      </c>
      <c r="H18" s="12">
        <v>257.17</v>
      </c>
      <c r="I18" s="12">
        <v>308.60000000000002</v>
      </c>
    </row>
    <row r="19" spans="1:11" ht="15" x14ac:dyDescent="0.2">
      <c r="A19" s="12" t="s">
        <v>17</v>
      </c>
      <c r="B19" s="12">
        <v>774.47</v>
      </c>
      <c r="C19" s="12">
        <v>903.55</v>
      </c>
      <c r="D19" s="13">
        <v>1032.6300000000001</v>
      </c>
      <c r="E19" s="14">
        <v>1161.71</v>
      </c>
      <c r="F19" s="12">
        <v>1419.87</v>
      </c>
      <c r="G19" s="12">
        <v>1678.03</v>
      </c>
      <c r="H19" s="12">
        <v>1936.18</v>
      </c>
      <c r="I19" s="12">
        <v>2323.42</v>
      </c>
    </row>
    <row r="20" spans="1:11" ht="15.75" x14ac:dyDescent="0.25">
      <c r="A20" s="16" t="s">
        <v>18</v>
      </c>
      <c r="B20" s="16">
        <f t="shared" ref="B20:I20" si="3">SUM(B17:B19)</f>
        <v>1071.7033333333334</v>
      </c>
      <c r="C20" s="16">
        <f t="shared" si="3"/>
        <v>1250.3255555555556</v>
      </c>
      <c r="D20" s="16">
        <f t="shared" si="3"/>
        <v>1428.9477777777779</v>
      </c>
      <c r="E20" s="19">
        <f t="shared" si="3"/>
        <v>1607.56</v>
      </c>
      <c r="F20" s="16">
        <f t="shared" si="3"/>
        <v>1964.7944444444443</v>
      </c>
      <c r="G20" s="16">
        <f t="shared" si="3"/>
        <v>2322.0388888888888</v>
      </c>
      <c r="H20" s="16">
        <f t="shared" si="3"/>
        <v>2679.2633333333333</v>
      </c>
      <c r="I20" s="16">
        <f t="shared" si="3"/>
        <v>3215.12</v>
      </c>
    </row>
    <row r="21" spans="1:11" ht="15.75" x14ac:dyDescent="0.25">
      <c r="A21" s="16"/>
      <c r="B21" s="12"/>
      <c r="C21" s="12"/>
      <c r="D21" s="13"/>
      <c r="E21" s="14"/>
      <c r="F21" s="12"/>
      <c r="G21" s="12"/>
      <c r="H21" s="12"/>
      <c r="I21" s="12"/>
    </row>
    <row r="22" spans="1:11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11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11" ht="15" x14ac:dyDescent="0.2">
      <c r="A23" s="9"/>
      <c r="B23" s="9" t="s">
        <v>12</v>
      </c>
      <c r="C23" s="9" t="s">
        <v>12</v>
      </c>
      <c r="D23" s="10" t="s">
        <v>12</v>
      </c>
      <c r="E23" s="11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11" ht="15" x14ac:dyDescent="0.2">
      <c r="A24" s="5" t="s">
        <v>24</v>
      </c>
      <c r="B24" s="12">
        <f>E24/9*6</f>
        <v>18.273333333333333</v>
      </c>
      <c r="C24" s="12">
        <f>E24/9*7</f>
        <v>21.318888888888889</v>
      </c>
      <c r="D24" s="13">
        <f>E24/9*8</f>
        <v>24.364444444444445</v>
      </c>
      <c r="E24" s="14">
        <v>27.41</v>
      </c>
      <c r="F24" s="12">
        <f>E24/9*11</f>
        <v>33.501111111111115</v>
      </c>
      <c r="G24" s="12">
        <f>E24/9*13</f>
        <v>39.592222222222219</v>
      </c>
      <c r="H24" s="12">
        <f>E24/9*15</f>
        <v>45.683333333333337</v>
      </c>
      <c r="I24" s="12">
        <f>E24/9*18</f>
        <v>54.82</v>
      </c>
    </row>
    <row r="25" spans="1:11" ht="15" x14ac:dyDescent="0.2">
      <c r="A25" s="12" t="s">
        <v>14</v>
      </c>
      <c r="B25" s="12">
        <v>168.37</v>
      </c>
      <c r="C25" s="12">
        <v>196.44</v>
      </c>
      <c r="D25" s="12">
        <v>224.5</v>
      </c>
      <c r="E25" s="14">
        <v>252.56</v>
      </c>
      <c r="F25" s="12">
        <v>308.68</v>
      </c>
      <c r="G25" s="12">
        <v>364.81</v>
      </c>
      <c r="H25" s="12">
        <v>420.93</v>
      </c>
      <c r="I25" s="12">
        <v>505.12</v>
      </c>
      <c r="K25" s="35">
        <v>1583.06</v>
      </c>
    </row>
    <row r="26" spans="1:11" ht="15" x14ac:dyDescent="0.2">
      <c r="A26" s="12"/>
      <c r="B26" s="15"/>
      <c r="C26" s="12"/>
      <c r="D26" s="13"/>
      <c r="E26" s="14"/>
      <c r="F26" s="12"/>
      <c r="G26" s="12"/>
      <c r="H26" s="12"/>
      <c r="I26" s="12"/>
    </row>
    <row r="27" spans="1:11" ht="15.75" x14ac:dyDescent="0.25">
      <c r="A27" s="16" t="s">
        <v>15</v>
      </c>
      <c r="B27" s="17">
        <f t="shared" ref="B27:I27" si="4">SUM(B24:B26)</f>
        <v>186.64333333333335</v>
      </c>
      <c r="C27" s="17">
        <f t="shared" si="4"/>
        <v>217.75888888888889</v>
      </c>
      <c r="D27" s="17">
        <f t="shared" si="4"/>
        <v>248.86444444444444</v>
      </c>
      <c r="E27" s="18">
        <f t="shared" si="4"/>
        <v>279.97000000000003</v>
      </c>
      <c r="F27" s="17">
        <f t="shared" si="4"/>
        <v>342.18111111111114</v>
      </c>
      <c r="G27" s="17">
        <f t="shared" si="4"/>
        <v>404.40222222222224</v>
      </c>
      <c r="H27" s="17">
        <f t="shared" si="4"/>
        <v>466.61333333333334</v>
      </c>
      <c r="I27" s="17">
        <f t="shared" si="4"/>
        <v>559.94000000000005</v>
      </c>
      <c r="K27" s="25">
        <f>E28</f>
        <v>154.30000000000001</v>
      </c>
    </row>
    <row r="28" spans="1:11" ht="15" x14ac:dyDescent="0.2">
      <c r="A28" s="12" t="s">
        <v>16</v>
      </c>
      <c r="B28" s="12">
        <v>102.87</v>
      </c>
      <c r="C28" s="12">
        <v>120.01</v>
      </c>
      <c r="D28" s="12">
        <v>137.16</v>
      </c>
      <c r="E28" s="14">
        <v>154.30000000000001</v>
      </c>
      <c r="F28" s="12">
        <v>188.59</v>
      </c>
      <c r="G28" s="12">
        <v>222.88</v>
      </c>
      <c r="H28" s="12">
        <v>257.17</v>
      </c>
      <c r="I28" s="12">
        <v>308.60000000000002</v>
      </c>
      <c r="K28" s="25">
        <f>E29</f>
        <v>1161.71</v>
      </c>
    </row>
    <row r="29" spans="1:11" ht="15" x14ac:dyDescent="0.2">
      <c r="A29" s="12" t="s">
        <v>17</v>
      </c>
      <c r="B29" s="12">
        <v>774.47</v>
      </c>
      <c r="C29" s="12">
        <v>903.55</v>
      </c>
      <c r="D29" s="13">
        <v>1032.6300000000001</v>
      </c>
      <c r="E29" s="14">
        <v>1161.71</v>
      </c>
      <c r="F29" s="12">
        <v>1419.87</v>
      </c>
      <c r="G29" s="12">
        <v>1678.03</v>
      </c>
      <c r="H29" s="12">
        <v>1936.18</v>
      </c>
      <c r="I29" s="12">
        <v>2323.42</v>
      </c>
    </row>
    <row r="30" spans="1:11" ht="15.75" x14ac:dyDescent="0.25">
      <c r="A30" s="16" t="s">
        <v>18</v>
      </c>
      <c r="B30" s="16">
        <f t="shared" ref="B30:I30" si="5">SUM(B27:B29)</f>
        <v>1063.9833333333333</v>
      </c>
      <c r="C30" s="16">
        <f t="shared" si="5"/>
        <v>1241.318888888889</v>
      </c>
      <c r="D30" s="16">
        <f t="shared" si="5"/>
        <v>1418.6544444444446</v>
      </c>
      <c r="E30" s="19">
        <f t="shared" si="5"/>
        <v>1595.98</v>
      </c>
      <c r="F30" s="16">
        <f t="shared" si="5"/>
        <v>1950.6411111111111</v>
      </c>
      <c r="G30" s="16">
        <f t="shared" si="5"/>
        <v>2305.3122222222223</v>
      </c>
      <c r="H30" s="16">
        <f t="shared" si="5"/>
        <v>2659.9633333333331</v>
      </c>
      <c r="I30" s="16">
        <f t="shared" si="5"/>
        <v>3191.96</v>
      </c>
      <c r="K30" s="25">
        <f>K25-K27-K28</f>
        <v>267.04999999999995</v>
      </c>
    </row>
    <row r="31" spans="1:11" ht="15.75" x14ac:dyDescent="0.25">
      <c r="A31" s="1"/>
      <c r="B31" s="87" t="s">
        <v>1</v>
      </c>
      <c r="C31" s="87"/>
      <c r="D31" s="87"/>
      <c r="E31" s="87"/>
      <c r="F31" s="87"/>
      <c r="G31" s="87"/>
      <c r="H31" s="87"/>
      <c r="I31" s="2" t="s">
        <v>21</v>
      </c>
    </row>
    <row r="32" spans="1:11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11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 t="s">
        <v>12</v>
      </c>
      <c r="C33" s="9" t="s">
        <v>12</v>
      </c>
      <c r="D33" s="10" t="s">
        <v>12</v>
      </c>
      <c r="E33" s="11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 x14ac:dyDescent="0.2">
      <c r="A34" s="5" t="s">
        <v>24</v>
      </c>
      <c r="B34" s="12">
        <f>E34/9*6</f>
        <v>5.7333333333333325</v>
      </c>
      <c r="C34" s="12">
        <f>E34/9*7</f>
        <v>6.6888888888888882</v>
      </c>
      <c r="D34" s="13">
        <f>E34/9*8</f>
        <v>7.6444444444444439</v>
      </c>
      <c r="E34" s="14">
        <v>8.6</v>
      </c>
      <c r="F34" s="12">
        <f>E34/9*11</f>
        <v>10.511111111111111</v>
      </c>
      <c r="G34" s="12">
        <f>E34/9*13</f>
        <v>12.422222222222221</v>
      </c>
      <c r="H34" s="12">
        <f>E34/9*15</f>
        <v>14.333333333333332</v>
      </c>
      <c r="I34" s="12">
        <f>E34/9*18</f>
        <v>17.2</v>
      </c>
    </row>
    <row r="35" spans="1:9" ht="15" x14ac:dyDescent="0.2">
      <c r="A35" s="12" t="s">
        <v>14</v>
      </c>
      <c r="B35" s="12">
        <v>168.37</v>
      </c>
      <c r="C35" s="12">
        <v>196.44</v>
      </c>
      <c r="D35" s="12">
        <v>224.5</v>
      </c>
      <c r="E35" s="14">
        <v>252.56</v>
      </c>
      <c r="F35" s="12">
        <v>308.68</v>
      </c>
      <c r="G35" s="12">
        <v>364.81</v>
      </c>
      <c r="H35" s="12">
        <v>420.93</v>
      </c>
      <c r="I35" s="12">
        <v>505.12</v>
      </c>
    </row>
    <row r="36" spans="1:9" ht="15" x14ac:dyDescent="0.2">
      <c r="A36" s="12"/>
      <c r="B36" s="15"/>
      <c r="C36" s="12"/>
      <c r="D36" s="13"/>
      <c r="E36" s="14"/>
      <c r="F36" s="12"/>
      <c r="G36" s="12"/>
      <c r="H36" s="12"/>
      <c r="I36" s="12"/>
    </row>
    <row r="37" spans="1:9" ht="15.75" x14ac:dyDescent="0.25">
      <c r="A37" s="16" t="s">
        <v>15</v>
      </c>
      <c r="B37" s="17">
        <f t="shared" ref="B37:I37" si="6">SUM(B34:B36)</f>
        <v>174.10333333333332</v>
      </c>
      <c r="C37" s="17">
        <f t="shared" si="6"/>
        <v>203.12888888888889</v>
      </c>
      <c r="D37" s="17">
        <f t="shared" si="6"/>
        <v>232.14444444444445</v>
      </c>
      <c r="E37" s="18">
        <f t="shared" si="6"/>
        <v>261.16000000000003</v>
      </c>
      <c r="F37" s="17">
        <f t="shared" si="6"/>
        <v>319.19111111111113</v>
      </c>
      <c r="G37" s="17">
        <f t="shared" si="6"/>
        <v>377.23222222222222</v>
      </c>
      <c r="H37" s="17">
        <f t="shared" si="6"/>
        <v>435.26333333333332</v>
      </c>
      <c r="I37" s="17">
        <f t="shared" si="6"/>
        <v>522.32000000000005</v>
      </c>
    </row>
    <row r="38" spans="1:9" ht="15" x14ac:dyDescent="0.2">
      <c r="A38" s="12" t="s">
        <v>16</v>
      </c>
      <c r="B38" s="12">
        <v>102.87</v>
      </c>
      <c r="C38" s="12">
        <v>120.01</v>
      </c>
      <c r="D38" s="12">
        <v>137.16</v>
      </c>
      <c r="E38" s="14">
        <v>154.30000000000001</v>
      </c>
      <c r="F38" s="12">
        <v>188.59</v>
      </c>
      <c r="G38" s="12">
        <v>222.88</v>
      </c>
      <c r="H38" s="12">
        <v>257.17</v>
      </c>
      <c r="I38" s="12">
        <v>308.60000000000002</v>
      </c>
    </row>
    <row r="39" spans="1:9" ht="15" x14ac:dyDescent="0.2">
      <c r="A39" s="12" t="s">
        <v>17</v>
      </c>
      <c r="B39" s="12">
        <v>774.47</v>
      </c>
      <c r="C39" s="12">
        <v>903.55</v>
      </c>
      <c r="D39" s="13">
        <v>1032.6300000000001</v>
      </c>
      <c r="E39" s="14">
        <v>1161.71</v>
      </c>
      <c r="F39" s="12">
        <v>1419.87</v>
      </c>
      <c r="G39" s="12">
        <v>1678.03</v>
      </c>
      <c r="H39" s="12">
        <v>1936.18</v>
      </c>
      <c r="I39" s="12">
        <v>2323.42</v>
      </c>
    </row>
    <row r="40" spans="1:9" ht="15.75" x14ac:dyDescent="0.25">
      <c r="A40" s="16" t="s">
        <v>18</v>
      </c>
      <c r="B40" s="16">
        <f t="shared" ref="B40:I40" si="7">SUM(B37:B39)</f>
        <v>1051.4433333333334</v>
      </c>
      <c r="C40" s="16">
        <f t="shared" si="7"/>
        <v>1226.6888888888889</v>
      </c>
      <c r="D40" s="16">
        <f t="shared" si="7"/>
        <v>1401.9344444444446</v>
      </c>
      <c r="E40" s="19">
        <f t="shared" si="7"/>
        <v>1577.17</v>
      </c>
      <c r="F40" s="16">
        <f t="shared" si="7"/>
        <v>1927.651111111111</v>
      </c>
      <c r="G40" s="16">
        <f t="shared" si="7"/>
        <v>2278.1422222222222</v>
      </c>
      <c r="H40" s="16">
        <f t="shared" si="7"/>
        <v>2628.6133333333337</v>
      </c>
      <c r="I40" s="16">
        <f t="shared" si="7"/>
        <v>3154.34</v>
      </c>
    </row>
    <row r="41" spans="1:9" ht="15.75" x14ac:dyDescent="0.25">
      <c r="A41" s="16"/>
      <c r="B41" s="12"/>
      <c r="C41" s="12"/>
      <c r="D41" s="13"/>
      <c r="E41" s="14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 t="s">
        <v>12</v>
      </c>
      <c r="C43" s="9" t="s">
        <v>12</v>
      </c>
      <c r="D43" s="10" t="s">
        <v>12</v>
      </c>
      <c r="E43" s="11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 x14ac:dyDescent="0.2">
      <c r="A44" s="12" t="s">
        <v>13</v>
      </c>
      <c r="B44" s="12">
        <f>E44/9*6</f>
        <v>8.3933333333333326</v>
      </c>
      <c r="C44" s="12">
        <f>E44/9*7</f>
        <v>9.7922222222222217</v>
      </c>
      <c r="D44" s="12">
        <f>E44/9*8</f>
        <v>11.191111111111111</v>
      </c>
      <c r="E44" s="14">
        <v>12.59</v>
      </c>
      <c r="F44" s="12">
        <f>E44/9*11</f>
        <v>15.387777777777778</v>
      </c>
      <c r="G44" s="12">
        <f>E44/9*13</f>
        <v>18.185555555555556</v>
      </c>
      <c r="H44" s="12">
        <f>E44/9*15</f>
        <v>20.983333333333334</v>
      </c>
      <c r="I44" s="12">
        <f>E44/9*18</f>
        <v>25.18</v>
      </c>
    </row>
    <row r="45" spans="1:9" ht="15" x14ac:dyDescent="0.2">
      <c r="A45" s="12" t="s">
        <v>14</v>
      </c>
      <c r="B45" s="12">
        <v>168.37</v>
      </c>
      <c r="C45" s="12">
        <v>196.44</v>
      </c>
      <c r="D45" s="12">
        <v>224.5</v>
      </c>
      <c r="E45" s="14">
        <v>252.56</v>
      </c>
      <c r="F45" s="12">
        <v>308.68</v>
      </c>
      <c r="G45" s="12">
        <v>364.81</v>
      </c>
      <c r="H45" s="12">
        <v>420.93</v>
      </c>
      <c r="I45" s="12">
        <v>505.12</v>
      </c>
    </row>
    <row r="46" spans="1:9" ht="15" x14ac:dyDescent="0.2">
      <c r="A46" s="12"/>
      <c r="B46" s="23"/>
      <c r="C46" s="12"/>
      <c r="D46" s="13"/>
      <c r="E46" s="14"/>
      <c r="F46" s="12"/>
      <c r="G46" s="12"/>
      <c r="H46" s="12"/>
      <c r="I46" s="12"/>
    </row>
    <row r="47" spans="1:9" ht="15.75" x14ac:dyDescent="0.25">
      <c r="A47" s="16" t="s">
        <v>15</v>
      </c>
      <c r="B47" s="17">
        <f t="shared" ref="B47:I47" si="8">SUM(B44:B46)</f>
        <v>176.76333333333335</v>
      </c>
      <c r="C47" s="17">
        <f t="shared" si="8"/>
        <v>206.23222222222222</v>
      </c>
      <c r="D47" s="17">
        <f t="shared" si="8"/>
        <v>235.6911111111111</v>
      </c>
      <c r="E47" s="18">
        <f t="shared" si="8"/>
        <v>265.14999999999998</v>
      </c>
      <c r="F47" s="17">
        <f t="shared" si="8"/>
        <v>324.06777777777779</v>
      </c>
      <c r="G47" s="17">
        <f t="shared" si="8"/>
        <v>382.99555555555554</v>
      </c>
      <c r="H47" s="17">
        <f t="shared" si="8"/>
        <v>441.91333333333336</v>
      </c>
      <c r="I47" s="17">
        <f t="shared" si="8"/>
        <v>530.29999999999995</v>
      </c>
    </row>
    <row r="48" spans="1:9" ht="15" x14ac:dyDescent="0.2">
      <c r="A48" s="12" t="s">
        <v>16</v>
      </c>
      <c r="B48" s="12">
        <v>102.87</v>
      </c>
      <c r="C48" s="12">
        <v>120.01</v>
      </c>
      <c r="D48" s="12">
        <v>137.16</v>
      </c>
      <c r="E48" s="14">
        <v>154.30000000000001</v>
      </c>
      <c r="F48" s="12">
        <v>188.59</v>
      </c>
      <c r="G48" s="12">
        <v>222.88</v>
      </c>
      <c r="H48" s="12">
        <v>257.17</v>
      </c>
      <c r="I48" s="12">
        <v>308.60000000000002</v>
      </c>
    </row>
    <row r="49" spans="1:9" ht="15" x14ac:dyDescent="0.2">
      <c r="A49" s="12" t="s">
        <v>17</v>
      </c>
      <c r="B49" s="12">
        <v>774.47</v>
      </c>
      <c r="C49" s="12">
        <v>903.55</v>
      </c>
      <c r="D49" s="13">
        <v>1032.6300000000001</v>
      </c>
      <c r="E49" s="14">
        <v>1161.71</v>
      </c>
      <c r="F49" s="12">
        <v>1419.87</v>
      </c>
      <c r="G49" s="12">
        <v>1678.03</v>
      </c>
      <c r="H49" s="12">
        <v>1936.18</v>
      </c>
      <c r="I49" s="12">
        <v>2323.42</v>
      </c>
    </row>
    <row r="50" spans="1:9" ht="15.75" x14ac:dyDescent="0.25">
      <c r="A50" s="16" t="s">
        <v>18</v>
      </c>
      <c r="B50" s="16">
        <f t="shared" ref="B50:I50" si="9">SUM(B47:B49)</f>
        <v>1054.1033333333335</v>
      </c>
      <c r="C50" s="16">
        <f t="shared" si="9"/>
        <v>1229.7922222222221</v>
      </c>
      <c r="D50" s="24">
        <f t="shared" si="9"/>
        <v>1405.4811111111112</v>
      </c>
      <c r="E50" s="19">
        <f t="shared" si="9"/>
        <v>1581.16</v>
      </c>
      <c r="F50" s="16">
        <f t="shared" si="9"/>
        <v>1932.5277777777778</v>
      </c>
      <c r="G50" s="16">
        <f t="shared" si="9"/>
        <v>2283.9055555555556</v>
      </c>
      <c r="H50" s="16">
        <f t="shared" si="9"/>
        <v>2635.2633333333333</v>
      </c>
      <c r="I50" s="16">
        <f t="shared" si="9"/>
        <v>3162.32</v>
      </c>
    </row>
    <row r="53" spans="1:9" x14ac:dyDescent="0.2">
      <c r="B53" s="25"/>
      <c r="C53" s="25"/>
      <c r="D53" s="25"/>
      <c r="E53" s="26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honeticPr fontId="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N21" sqref="N21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29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/>
      <c r="C3" s="9"/>
      <c r="D3" s="10"/>
      <c r="E3" s="40"/>
      <c r="F3" s="9"/>
      <c r="G3" s="9"/>
      <c r="H3" s="9"/>
      <c r="I3" s="9"/>
    </row>
    <row r="4" spans="1:9" ht="15" x14ac:dyDescent="0.2">
      <c r="A4" s="5" t="s">
        <v>24</v>
      </c>
      <c r="B4" s="36">
        <f>SUM(('Appendix 2 2016-17'!B4-'Appendix 2'!B4)/'Appendix 2'!B4)</f>
        <v>0.24133448873483537</v>
      </c>
      <c r="C4" s="36">
        <f>SUM(('Appendix 2 2016-17'!C4-'Appendix 2'!C4)/'Appendix 2'!C4)</f>
        <v>0.24136650575566282</v>
      </c>
      <c r="D4" s="36">
        <f>SUM(('Appendix 2 2016-17'!D4-'Appendix 2'!D4)/'Appendix 2'!D4)</f>
        <v>0.24146896327591821</v>
      </c>
      <c r="E4" s="46">
        <f>SUM(('Appendix 2 2016-17'!E4-'Appendix 2'!E4)/'Appendix 2'!E4)</f>
        <v>0.24147891392258811</v>
      </c>
      <c r="F4" s="36">
        <f>SUM(('Appendix 2 2016-17'!F4-'Appendix 2'!F4)/'Appendix 2'!F4)</f>
        <v>0.24155046088395174</v>
      </c>
      <c r="G4" s="36">
        <f>SUM(('Appendix 2 2016-17'!G4-'Appendix 2'!G4)/'Appendix 2'!G4)</f>
        <v>0.2413517296540692</v>
      </c>
      <c r="H4" s="36">
        <f>SUM(('Appendix 2 2016-17'!H4-'Appendix 2'!H4)/'Appendix 2'!H4)</f>
        <v>0.24142114384748686</v>
      </c>
      <c r="I4" s="36">
        <f>SUM(('Appendix 2 2016-17'!I4-'Appendix 2'!I4)/'Appendix 2'!I4)</f>
        <v>0.24147891392258811</v>
      </c>
    </row>
    <row r="5" spans="1:9" ht="15" x14ac:dyDescent="0.2">
      <c r="A5" s="12" t="s">
        <v>14</v>
      </c>
      <c r="B5" s="36">
        <f>SUM(('Appendix 2 2016-17'!B5-'Appendix 2'!B5)/'Appendix 2'!B5)</f>
        <v>1.9896582733813065E-2</v>
      </c>
      <c r="C5" s="36">
        <f>SUM(('Appendix 2 2016-17'!C5-'Appendix 2'!C5)/'Appendix 2'!C5)</f>
        <v>1.9896902249843404E-2</v>
      </c>
      <c r="D5" s="36">
        <f>SUM(('Appendix 2 2016-17'!D5-'Appendix 2'!D5)/'Appendix 2'!D5)</f>
        <v>1.9896303165704166E-2</v>
      </c>
      <c r="E5" s="46">
        <f>SUM(('Appendix 2 2016-17'!E5-'Appendix 2'!E5)/'Appendix 2'!E5)</f>
        <v>1.9896582733812958E-2</v>
      </c>
      <c r="F5" s="36">
        <f>SUM(('Appendix 2 2016-17'!F5-'Appendix 2'!F5)/'Appendix 2'!F5)</f>
        <v>1.989637941077289E-2</v>
      </c>
      <c r="G5" s="36">
        <f>SUM(('Appendix 2 2016-17'!G5-'Appendix 2'!G5)/'Appendix 2'!G5)</f>
        <v>1.9896754779631161E-2</v>
      </c>
      <c r="H5" s="36">
        <f>SUM(('Appendix 2 2016-17'!H5-'Appendix 2'!H5)/'Appendix 2'!H5)</f>
        <v>1.9896582733812871E-2</v>
      </c>
      <c r="I5" s="36">
        <f>SUM(('Appendix 2 2016-17'!I5-'Appendix 2'!I5)/'Appendix 2'!I5)</f>
        <v>1.9896582733812958E-2</v>
      </c>
    </row>
    <row r="6" spans="1:9" ht="15" x14ac:dyDescent="0.2">
      <c r="A6" s="12"/>
      <c r="B6" s="36"/>
      <c r="C6" s="30"/>
      <c r="D6" s="30"/>
      <c r="E6" s="46"/>
      <c r="F6" s="30"/>
      <c r="G6" s="30"/>
      <c r="H6" s="30"/>
      <c r="I6" s="30"/>
    </row>
    <row r="7" spans="1:9" ht="15.75" x14ac:dyDescent="0.25">
      <c r="A7" s="16" t="s">
        <v>15</v>
      </c>
      <c r="B7" s="36">
        <f>SUM(('Appendix 2 2016-17'!B7-'Appendix 2'!B7)/'Appendix 2'!B7)</f>
        <v>4.532338308457718E-2</v>
      </c>
      <c r="C7" s="36">
        <f>SUM(('Appendix 2 2016-17'!C7-'Appendix 2'!C7)/'Appendix 2'!C7)</f>
        <v>4.5330490405117253E-2</v>
      </c>
      <c r="D7" s="36">
        <f>SUM(('Appendix 2 2016-17'!D7-'Appendix 2'!D7)/'Appendix 2'!D7)</f>
        <v>4.5335820895522301E-2</v>
      </c>
      <c r="E7" s="49">
        <f>SUM(('Appendix 2 2016-17'!E7-'Appendix 2'!E7)/'Appendix 2'!E7)</f>
        <v>4.53399668325042E-2</v>
      </c>
      <c r="F7" s="36">
        <f>SUM(('Appendix 2 2016-17'!F7-'Appendix 2'!F7)/'Appendix 2'!F7)</f>
        <v>4.5345997286295896E-2</v>
      </c>
      <c r="G7" s="36">
        <f>SUM(('Appendix 2 2016-17'!G7-'Appendix 2'!G7)/'Appendix 2'!G7)</f>
        <v>4.5327210103329525E-2</v>
      </c>
      <c r="H7" s="36">
        <f>SUM(('Appendix 2 2016-17'!H7-'Appendix 2'!H7)/'Appendix 2'!H7)</f>
        <v>4.5333333333333281E-2</v>
      </c>
      <c r="I7" s="36">
        <f>SUM(('Appendix 2 2016-17'!I7-'Appendix 2'!I7)/'Appendix 2'!I7)</f>
        <v>4.53399668325042E-2</v>
      </c>
    </row>
    <row r="8" spans="1:9" ht="15" x14ac:dyDescent="0.2">
      <c r="A8" s="12" t="s">
        <v>25</v>
      </c>
      <c r="B8" s="36">
        <f>SUM(('Appendix 2 2016-17'!B8-'Appendix 2'!B8)/'Appendix 2'!B8)</f>
        <v>1.9976175203885338E-2</v>
      </c>
      <c r="C8" s="36">
        <f>SUM(('Appendix 2 2016-17'!C8-'Appendix 2'!C8)/'Appendix 2'!C8)</f>
        <v>1.9949732956330669E-2</v>
      </c>
      <c r="D8" s="36">
        <f>SUM(('Appendix 2 2016-17'!D8-'Appendix 2'!D8)/'Appendix 2'!D8)</f>
        <v>1.9929901724967395E-2</v>
      </c>
      <c r="E8" s="46">
        <f>SUM(('Appendix 2 2016-17'!E8-'Appendix 2'!E8)/'Appendix 2'!E8)</f>
        <v>1.9914477703115576E-2</v>
      </c>
      <c r="F8" s="36">
        <f>SUM(('Appendix 2 2016-17'!F8-'Appendix 2'!F8)/'Appendix 2'!F8)</f>
        <v>1.9892043182726856E-2</v>
      </c>
      <c r="G8" s="36">
        <f>SUM(('Appendix 2 2016-17'!G8-'Appendix 2'!G8)/'Appendix 2'!G8)</f>
        <v>1.9876511883616631E-2</v>
      </c>
      <c r="H8" s="36">
        <f>SUM(('Appendix 2 2016-17'!H8-'Appendix 2'!H8)/'Appendix 2'!H8)</f>
        <v>1.9939156251145396E-2</v>
      </c>
      <c r="I8" s="36">
        <f>SUM(('Appendix 2 2016-17'!I8-'Appendix 2'!I8)/'Appendix 2'!I8)</f>
        <v>1.9914477703115576E-2</v>
      </c>
    </row>
    <row r="9" spans="1:9" ht="15" x14ac:dyDescent="0.2">
      <c r="A9" s="12" t="s">
        <v>17</v>
      </c>
      <c r="B9" s="36">
        <f>SUM(('Appendix 2 2016-17'!B9-'Appendix 2'!B9)/'Appendix 2'!B9)</f>
        <v>3.9907988900248242E-2</v>
      </c>
      <c r="C9" s="36">
        <f>SUM(('Appendix 2 2016-17'!C9-'Appendix 2'!C9)/'Appendix 2'!C9)</f>
        <v>3.9902772851509526E-2</v>
      </c>
      <c r="D9" s="36">
        <f>SUM(('Appendix 2 2016-17'!D9-'Appendix 2'!D9)/'Appendix 2'!D9)</f>
        <v>3.9907988900248312E-2</v>
      </c>
      <c r="E9" s="46">
        <f>SUM(('Appendix 2 2016-17'!E9-'Appendix 2'!E9)/'Appendix 2'!E9)</f>
        <v>3.9903931973451524E-2</v>
      </c>
      <c r="F9" s="36">
        <f>SUM(('Appendix 2 2016-17'!F9-'Appendix 2'!F9)/'Appendix 2'!F9)</f>
        <v>3.9904669596505522E-2</v>
      </c>
      <c r="G9" s="36">
        <f>SUM(('Appendix 2 2016-17'!G9-'Appendix 2'!G9)/'Appendix 2'!G9)</f>
        <v>3.99051802586197E-2</v>
      </c>
      <c r="H9" s="36">
        <f>SUM(('Appendix 2 2016-17'!H9-'Appendix 2'!H9)/'Appendix 2'!H9)</f>
        <v>3.9905554744170325E-2</v>
      </c>
      <c r="I9" s="36">
        <f>SUM(('Appendix 2 2016-17'!I9-'Appendix 2'!I9)/'Appendix 2'!I9)</f>
        <v>3.9903931973451524E-2</v>
      </c>
    </row>
    <row r="10" spans="1:9" ht="15.75" x14ac:dyDescent="0.25">
      <c r="A10" s="16" t="s">
        <v>18</v>
      </c>
      <c r="B10" s="36">
        <f>SUM(('Appendix 2 2016-17'!B10-'Appendix 2'!B10)/'Appendix 2'!B10)</f>
        <v>3.8947842759571229E-2</v>
      </c>
      <c r="C10" s="36">
        <f>SUM(('Appendix 2 2016-17'!C10-'Appendix 2'!C10)/'Appendix 2'!C10)</f>
        <v>3.8942744622841613E-2</v>
      </c>
      <c r="D10" s="36">
        <f>SUM(('Appendix 2 2016-17'!D10-'Appendix 2'!D10)/'Appendix 2'!D10)</f>
        <v>3.8945547802230564E-2</v>
      </c>
      <c r="E10" s="46">
        <f>SUM(('Appendix 2 2016-17'!E10-'Appendix 2'!E10)/'Appendix 2'!E10)</f>
        <v>3.8941837588209592E-2</v>
      </c>
      <c r="F10" s="36">
        <f>SUM(('Appendix 2 2016-17'!F10-'Appendix 2'!F10)/'Appendix 2'!F10)</f>
        <v>3.8941260385942679E-2</v>
      </c>
      <c r="G10" s="36">
        <f>SUM(('Appendix 2 2016-17'!G10-'Appendix 2'!G10)/'Appendix 2'!G10)</f>
        <v>3.8936782781035469E-2</v>
      </c>
      <c r="H10" s="36">
        <f>SUM(('Appendix 2 2016-17'!H10-'Appendix 2'!H10)/'Appendix 2'!H10)</f>
        <v>3.8944239652509538E-2</v>
      </c>
      <c r="I10" s="36">
        <f>SUM(('Appendix 2 2016-17'!I10-'Appendix 2'!I10)/'Appendix 2'!I10)</f>
        <v>3.8941837588209592E-2</v>
      </c>
    </row>
    <row r="11" spans="1:9" ht="15" x14ac:dyDescent="0.2">
      <c r="A11" s="12"/>
      <c r="B11" s="30"/>
      <c r="C11" s="30"/>
      <c r="D11" s="32"/>
      <c r="E11" s="41"/>
      <c r="F11" s="30"/>
      <c r="G11" s="30"/>
      <c r="H11" s="30"/>
      <c r="I11" s="30"/>
    </row>
    <row r="12" spans="1:9" ht="15" x14ac:dyDescent="0.2">
      <c r="A12" s="20" t="s">
        <v>19</v>
      </c>
      <c r="B12" s="47" t="s">
        <v>4</v>
      </c>
      <c r="C12" s="47" t="s">
        <v>5</v>
      </c>
      <c r="D12" s="48" t="s">
        <v>6</v>
      </c>
      <c r="E12" s="49" t="s">
        <v>7</v>
      </c>
      <c r="F12" s="47" t="s">
        <v>8</v>
      </c>
      <c r="G12" s="47" t="s">
        <v>9</v>
      </c>
      <c r="H12" s="47" t="s">
        <v>10</v>
      </c>
      <c r="I12" s="47" t="s">
        <v>11</v>
      </c>
    </row>
    <row r="13" spans="1:9" ht="15" x14ac:dyDescent="0.2">
      <c r="A13" s="9"/>
      <c r="B13" s="47"/>
      <c r="C13" s="47"/>
      <c r="D13" s="48"/>
      <c r="E13" s="49"/>
      <c r="F13" s="47"/>
      <c r="G13" s="47"/>
      <c r="H13" s="47"/>
      <c r="I13" s="47"/>
    </row>
    <row r="14" spans="1:9" ht="15" x14ac:dyDescent="0.2">
      <c r="A14" s="5" t="s">
        <v>24</v>
      </c>
      <c r="B14" s="36">
        <f>SUM(('Appendix 2 2016-17'!B14-'Appendix 2'!B14)/'Appendix 2'!B14)</f>
        <v>0</v>
      </c>
      <c r="C14" s="36">
        <f>SUM(('Appendix 2 2016-17'!C14-'Appendix 2'!C14)/'Appendix 2'!C14)</f>
        <v>0</v>
      </c>
      <c r="D14" s="36">
        <f>SUM(('Appendix 2 2016-17'!D14-'Appendix 2'!D14)/'Appendix 2'!D14)</f>
        <v>0</v>
      </c>
      <c r="E14" s="46">
        <f>SUM(('Appendix 2 2016-17'!E14-'Appendix 2'!E14)/'Appendix 2'!E14)</f>
        <v>0</v>
      </c>
      <c r="F14" s="36">
        <f>SUM(('Appendix 2 2016-17'!F14-'Appendix 2'!F14)/'Appendix 2'!F14)</f>
        <v>0</v>
      </c>
      <c r="G14" s="36">
        <f>SUM(('Appendix 2 2016-17'!G14-'Appendix 2'!G14)/'Appendix 2'!G14)</f>
        <v>0</v>
      </c>
      <c r="H14" s="36">
        <f>SUM(('Appendix 2 2016-17'!H14-'Appendix 2'!H14)/'Appendix 2'!H14)</f>
        <v>0</v>
      </c>
      <c r="I14" s="36">
        <f>SUM(('Appendix 2 2016-17'!I14-'Appendix 2'!I14)/'Appendix 2'!I14)</f>
        <v>0</v>
      </c>
    </row>
    <row r="15" spans="1:9" ht="15" x14ac:dyDescent="0.2">
      <c r="A15" s="12" t="s">
        <v>14</v>
      </c>
      <c r="B15" s="36">
        <f>SUM(('Appendix 2 2016-17'!B15-'Appendix 2'!B15)/'Appendix 2'!B15)</f>
        <v>1.9896582733813065E-2</v>
      </c>
      <c r="C15" s="36">
        <f>SUM(('Appendix 2 2016-17'!C15-'Appendix 2'!C15)/'Appendix 2'!C15)</f>
        <v>1.9896902249843404E-2</v>
      </c>
      <c r="D15" s="36">
        <f>SUM(('Appendix 2 2016-17'!D15-'Appendix 2'!D15)/'Appendix 2'!D15)</f>
        <v>1.9896303165704166E-2</v>
      </c>
      <c r="E15" s="46">
        <f>SUM(('Appendix 2 2016-17'!E15-'Appendix 2'!E15)/'Appendix 2'!E15)</f>
        <v>1.9896582733812958E-2</v>
      </c>
      <c r="F15" s="36">
        <f>SUM(('Appendix 2 2016-17'!F15-'Appendix 2'!F15)/'Appendix 2'!F15)</f>
        <v>1.989637941077289E-2</v>
      </c>
      <c r="G15" s="36">
        <f>SUM(('Appendix 2 2016-17'!G15-'Appendix 2'!G15)/'Appendix 2'!G15)</f>
        <v>1.9896754779631161E-2</v>
      </c>
      <c r="H15" s="36">
        <f>SUM(('Appendix 2 2016-17'!H15-'Appendix 2'!H15)/'Appendix 2'!H15)</f>
        <v>1.9896582733812871E-2</v>
      </c>
      <c r="I15" s="36">
        <f>SUM(('Appendix 2 2016-17'!I15-'Appendix 2'!I15)/'Appendix 2'!I15)</f>
        <v>1.9896582733812958E-2</v>
      </c>
    </row>
    <row r="16" spans="1:9" ht="15" x14ac:dyDescent="0.2">
      <c r="A16" s="12"/>
      <c r="B16" s="30"/>
      <c r="C16" s="30"/>
      <c r="D16" s="30"/>
      <c r="E16" s="46"/>
      <c r="F16" s="30"/>
      <c r="G16" s="30"/>
      <c r="H16" s="30"/>
      <c r="I16" s="30"/>
    </row>
    <row r="17" spans="1:9" ht="15.75" x14ac:dyDescent="0.25">
      <c r="A17" s="16" t="s">
        <v>15</v>
      </c>
      <c r="B17" s="36">
        <f>SUM(('Appendix 2 2016-17'!B17-'Appendix 2'!B17)/'Appendix 2'!B17)</f>
        <v>1.7229631071741559E-2</v>
      </c>
      <c r="C17" s="36">
        <f>SUM(('Appendix 2 2016-17'!C17-'Appendix 2'!C17)/'Appendix 2'!C17)</f>
        <v>1.7229870671672906E-2</v>
      </c>
      <c r="D17" s="36">
        <f>SUM(('Appendix 2 2016-17'!D17-'Appendix 2'!D17)/'Appendix 2'!D17)</f>
        <v>1.7229421427267643E-2</v>
      </c>
      <c r="E17" s="46">
        <f>SUM(('Appendix 2 2016-17'!E17-'Appendix 2'!E17)/'Appendix 2'!E17)</f>
        <v>1.7229631071741466E-2</v>
      </c>
      <c r="F17" s="36">
        <f>SUM(('Appendix 2 2016-17'!F17-'Appendix 2'!F17)/'Appendix 2'!F17)</f>
        <v>1.7229478602527368E-2</v>
      </c>
      <c r="G17" s="36">
        <f>SUM(('Appendix 2 2016-17'!G17-'Appendix 2'!G17)/'Appendix 2'!G17)</f>
        <v>1.7229760086261155E-2</v>
      </c>
      <c r="H17" s="36">
        <f>SUM(('Appendix 2 2016-17'!H17-'Appendix 2'!H17)/'Appendix 2'!H17)</f>
        <v>1.7229631071741504E-2</v>
      </c>
      <c r="I17" s="36">
        <f>SUM(('Appendix 2 2016-17'!I17-'Appendix 2'!I17)/'Appendix 2'!I17)</f>
        <v>1.7229631071741466E-2</v>
      </c>
    </row>
    <row r="18" spans="1:9" ht="15" x14ac:dyDescent="0.2">
      <c r="A18" s="12" t="s">
        <v>25</v>
      </c>
      <c r="B18" s="36">
        <f>SUM(('Appendix 2 2016-17'!B18-'Appendix 2'!B18)/'Appendix 2'!B18)</f>
        <v>1.9976175203885338E-2</v>
      </c>
      <c r="C18" s="36">
        <f>SUM(('Appendix 2 2016-17'!C18-'Appendix 2'!C18)/'Appendix 2'!C18)</f>
        <v>1.9949732956330669E-2</v>
      </c>
      <c r="D18" s="36">
        <f>SUM(('Appendix 2 2016-17'!D18-'Appendix 2'!D18)/'Appendix 2'!D18)</f>
        <v>1.9929901724967395E-2</v>
      </c>
      <c r="E18" s="46">
        <f>SUM(('Appendix 2 2016-17'!E18-'Appendix 2'!E18)/'Appendix 2'!E18)</f>
        <v>1.9914477703115576E-2</v>
      </c>
      <c r="F18" s="36">
        <f>SUM(('Appendix 2 2016-17'!F18-'Appendix 2'!F18)/'Appendix 2'!F18)</f>
        <v>1.9892043182726856E-2</v>
      </c>
      <c r="G18" s="36">
        <f>SUM(('Appendix 2 2016-17'!G18-'Appendix 2'!G18)/'Appendix 2'!G18)</f>
        <v>1.9876511883616631E-2</v>
      </c>
      <c r="H18" s="36">
        <f>SUM(('Appendix 2 2016-17'!H18-'Appendix 2'!H18)/'Appendix 2'!H18)</f>
        <v>1.9939156251145396E-2</v>
      </c>
      <c r="I18" s="36">
        <f>SUM(('Appendix 2 2016-17'!I18-'Appendix 2'!I18)/'Appendix 2'!I18)</f>
        <v>1.9914477703115576E-2</v>
      </c>
    </row>
    <row r="19" spans="1:9" ht="15" x14ac:dyDescent="0.2">
      <c r="A19" s="12" t="s">
        <v>17</v>
      </c>
      <c r="B19" s="36">
        <f>SUM(('Appendix 2 2016-17'!B19-'Appendix 2'!B19)/'Appendix 2'!B19)</f>
        <v>3.9907988900248242E-2</v>
      </c>
      <c r="C19" s="36">
        <f>SUM(('Appendix 2 2016-17'!C19-'Appendix 2'!C19)/'Appendix 2'!C19)</f>
        <v>3.9902772851509526E-2</v>
      </c>
      <c r="D19" s="36">
        <f>SUM(('Appendix 2 2016-17'!D19-'Appendix 2'!D19)/'Appendix 2'!D19)</f>
        <v>3.9907988900248312E-2</v>
      </c>
      <c r="E19" s="46">
        <f>SUM(('Appendix 2 2016-17'!E19-'Appendix 2'!E19)/'Appendix 2'!E19)</f>
        <v>3.9903931973451524E-2</v>
      </c>
      <c r="F19" s="36">
        <f>SUM(('Appendix 2 2016-17'!F19-'Appendix 2'!F19)/'Appendix 2'!F19)</f>
        <v>3.9904669596505522E-2</v>
      </c>
      <c r="G19" s="36">
        <f>SUM(('Appendix 2 2016-17'!G19-'Appendix 2'!G19)/'Appendix 2'!G19)</f>
        <v>3.99051802586197E-2</v>
      </c>
      <c r="H19" s="36">
        <f>SUM(('Appendix 2 2016-17'!H19-'Appendix 2'!H19)/'Appendix 2'!H19)</f>
        <v>3.9905554744170325E-2</v>
      </c>
      <c r="I19" s="36">
        <f>SUM(('Appendix 2 2016-17'!I19-'Appendix 2'!I19)/'Appendix 2'!I19)</f>
        <v>3.9903931973451524E-2</v>
      </c>
    </row>
    <row r="20" spans="1:9" ht="15.75" x14ac:dyDescent="0.25">
      <c r="A20" s="16" t="s">
        <v>18</v>
      </c>
      <c r="B20" s="36">
        <f>SUM(('Appendix 2 2016-17'!B20-'Appendix 2'!B20)/'Appendix 2'!B20)</f>
        <v>3.3892785791609085E-2</v>
      </c>
      <c r="C20" s="36">
        <f>SUM(('Appendix 2 2016-17'!C20-'Appendix 2'!C20)/'Appendix 2'!C20)</f>
        <v>3.388654194327103E-2</v>
      </c>
      <c r="D20" s="36">
        <f>SUM(('Appendix 2 2016-17'!D20-'Appendix 2'!D20)/'Appendix 2'!D20)</f>
        <v>3.3888236148331939E-2</v>
      </c>
      <c r="E20" s="46">
        <f>SUM(('Appendix 2 2016-17'!E20-'Appendix 2'!E20)/'Appendix 2'!E20)</f>
        <v>3.3883885352187185E-2</v>
      </c>
      <c r="F20" s="36">
        <f>SUM(('Appendix 2 2016-17'!F20-'Appendix 2'!F20)/'Appendix 2'!F20)</f>
        <v>3.3882194805818437E-2</v>
      </c>
      <c r="G20" s="36">
        <f>SUM(('Appendix 2 2016-17'!G20-'Appendix 2'!G20)/'Appendix 2'!G20)</f>
        <v>3.3881162057647879E-2</v>
      </c>
      <c r="H20" s="36">
        <f>SUM(('Appendix 2 2016-17'!H20-'Appendix 2'!H20)/'Appendix 2'!H20)</f>
        <v>3.3887445521689312E-2</v>
      </c>
      <c r="I20" s="36">
        <f>SUM(('Appendix 2 2016-17'!I20-'Appendix 2'!I20)/'Appendix 2'!I20)</f>
        <v>3.3883885352187185E-2</v>
      </c>
    </row>
    <row r="21" spans="1:9" ht="15.75" x14ac:dyDescent="0.25">
      <c r="A21" s="16"/>
      <c r="B21" s="30"/>
      <c r="C21" s="30"/>
      <c r="D21" s="32"/>
      <c r="E21" s="41"/>
      <c r="F21" s="30"/>
      <c r="G21" s="30"/>
      <c r="H21" s="30"/>
      <c r="I21" s="30"/>
    </row>
    <row r="22" spans="1:9" ht="15" x14ac:dyDescent="0.2">
      <c r="A22" s="21" t="s">
        <v>20</v>
      </c>
      <c r="B22" s="47" t="s">
        <v>4</v>
      </c>
      <c r="C22" s="47" t="s">
        <v>5</v>
      </c>
      <c r="D22" s="48" t="s">
        <v>6</v>
      </c>
      <c r="E22" s="49" t="s">
        <v>7</v>
      </c>
      <c r="F22" s="47" t="s">
        <v>8</v>
      </c>
      <c r="G22" s="47" t="s">
        <v>9</v>
      </c>
      <c r="H22" s="47" t="s">
        <v>10</v>
      </c>
      <c r="I22" s="47" t="s">
        <v>11</v>
      </c>
    </row>
    <row r="23" spans="1:9" ht="15" x14ac:dyDescent="0.2">
      <c r="A23" s="9"/>
      <c r="B23" s="47"/>
      <c r="C23" s="47"/>
      <c r="D23" s="48"/>
      <c r="E23" s="49"/>
      <c r="F23" s="47"/>
      <c r="G23" s="47"/>
      <c r="H23" s="47"/>
      <c r="I23" s="47"/>
    </row>
    <row r="24" spans="1:9" ht="15" x14ac:dyDescent="0.2">
      <c r="A24" s="5" t="s">
        <v>24</v>
      </c>
      <c r="B24" s="36">
        <f>SUM(('Appendix 2 2016-17'!B24-'Appendix 2'!B24)/'Appendix 2'!B24)</f>
        <v>0.10083594566353185</v>
      </c>
      <c r="C24" s="36">
        <f>SUM(('Appendix 2 2016-17'!C24-'Appendix 2'!C24)/'Appendix 2'!C24)</f>
        <v>0.10076130765785939</v>
      </c>
      <c r="D24" s="36">
        <f>SUM(('Appendix 2 2016-17'!D24-'Appendix 2'!D24)/'Appendix 2'!D24)</f>
        <v>0.10070532915360503</v>
      </c>
      <c r="E24" s="46">
        <f>SUM(('Appendix 2 2016-17'!E24-'Appendix 2'!E24)/'Appendix 2'!E24)</f>
        <v>0.10066179031696275</v>
      </c>
      <c r="F24" s="36">
        <f>SUM(('Appendix 2 2016-17'!F24-'Appendix 2'!F24)/'Appendix 2'!F24)</f>
        <v>0.10059846110002832</v>
      </c>
      <c r="G24" s="36">
        <f>SUM(('Appendix 2 2016-17'!G24-'Appendix 2'!G24)/'Appendix 2'!G24)</f>
        <v>0.10055461779599716</v>
      </c>
      <c r="H24" s="36">
        <f>SUM(('Appendix 2 2016-17'!H24-'Appendix 2'!H24)/'Appendix 2'!H24)</f>
        <v>0.10073145245559038</v>
      </c>
      <c r="I24" s="36">
        <f>SUM(('Appendix 2 2016-17'!I24-'Appendix 2'!I24)/'Appendix 2'!I24)</f>
        <v>0.10066179031696275</v>
      </c>
    </row>
    <row r="25" spans="1:9" ht="15" x14ac:dyDescent="0.2">
      <c r="A25" s="12" t="s">
        <v>14</v>
      </c>
      <c r="B25" s="36">
        <f>SUM(('Appendix 2 2016-17'!B25-'Appendix 2'!B25)/'Appendix 2'!B25)</f>
        <v>1.9896582733813065E-2</v>
      </c>
      <c r="C25" s="36">
        <f>SUM(('Appendix 2 2016-17'!C25-'Appendix 2'!C25)/'Appendix 2'!C25)</f>
        <v>1.9896902249843404E-2</v>
      </c>
      <c r="D25" s="36">
        <f>SUM(('Appendix 2 2016-17'!D25-'Appendix 2'!D25)/'Appendix 2'!D25)</f>
        <v>1.9896303165704166E-2</v>
      </c>
      <c r="E25" s="46">
        <f>SUM(('Appendix 2 2016-17'!E25-'Appendix 2'!E25)/'Appendix 2'!E25)</f>
        <v>1.9896582733812958E-2</v>
      </c>
      <c r="F25" s="36">
        <f>SUM(('Appendix 2 2016-17'!F25-'Appendix 2'!F25)/'Appendix 2'!F25)</f>
        <v>1.989637941077289E-2</v>
      </c>
      <c r="G25" s="36">
        <f>SUM(('Appendix 2 2016-17'!G25-'Appendix 2'!G25)/'Appendix 2'!G25)</f>
        <v>1.9896754779631161E-2</v>
      </c>
      <c r="H25" s="36">
        <f>SUM(('Appendix 2 2016-17'!H25-'Appendix 2'!H25)/'Appendix 2'!H25)</f>
        <v>1.9896582733812871E-2</v>
      </c>
      <c r="I25" s="36">
        <f>SUM(('Appendix 2 2016-17'!I25-'Appendix 2'!I25)/'Appendix 2'!I25)</f>
        <v>1.9896582733812958E-2</v>
      </c>
    </row>
    <row r="26" spans="1:9" ht="15" x14ac:dyDescent="0.2">
      <c r="A26" s="12"/>
      <c r="B26" s="36"/>
      <c r="C26" s="30"/>
      <c r="D26" s="30"/>
      <c r="E26" s="46"/>
      <c r="F26" s="30"/>
      <c r="G26" s="30"/>
      <c r="H26" s="30"/>
      <c r="I26" s="30"/>
    </row>
    <row r="27" spans="1:9" ht="15.75" x14ac:dyDescent="0.25">
      <c r="A27" s="16" t="s">
        <v>15</v>
      </c>
      <c r="B27" s="36">
        <f>SUM(('Appendix 2 2016-17'!B27-'Appendix 2'!B27)/'Appendix 2'!B27)</f>
        <v>2.7758043235562767E-2</v>
      </c>
      <c r="C27" s="36">
        <f>SUM(('Appendix 2 2016-17'!C27-'Appendix 2'!C27)/'Appendix 2'!C27)</f>
        <v>2.7751196172248787E-2</v>
      </c>
      <c r="D27" s="36">
        <f>SUM(('Appendix 2 2016-17'!D27-'Appendix 2'!D27)/'Appendix 2'!D27)</f>
        <v>2.7745004757373792E-2</v>
      </c>
      <c r="E27" s="46">
        <f>SUM(('Appendix 2 2016-17'!E27-'Appendix 2'!E27)/'Appendix 2'!E27)</f>
        <v>2.7741127913664353E-2</v>
      </c>
      <c r="F27" s="36">
        <f>SUM(('Appendix 2 2016-17'!F27-'Appendix 2'!F27)/'Appendix 2'!F27)</f>
        <v>2.7734720992028453E-2</v>
      </c>
      <c r="G27" s="36">
        <f>SUM(('Appendix 2 2016-17'!G27-'Appendix 2'!G27)/'Appendix 2'!G27)</f>
        <v>2.7730934982199678E-2</v>
      </c>
      <c r="H27" s="36">
        <f>SUM(('Appendix 2 2016-17'!H27-'Appendix 2'!H27)/'Appendix 2'!H27)</f>
        <v>2.7747894042423542E-2</v>
      </c>
      <c r="I27" s="36">
        <f>SUM(('Appendix 2 2016-17'!I27-'Appendix 2'!I27)/'Appendix 2'!I27)</f>
        <v>2.7741127913664353E-2</v>
      </c>
    </row>
    <row r="28" spans="1:9" ht="15" x14ac:dyDescent="0.2">
      <c r="A28" s="12" t="s">
        <v>25</v>
      </c>
      <c r="B28" s="36">
        <f>SUM(('Appendix 2 2016-17'!B28-'Appendix 2'!B28)/'Appendix 2'!B28)</f>
        <v>1.9976175203885338E-2</v>
      </c>
      <c r="C28" s="36">
        <f>SUM(('Appendix 2 2016-17'!C28-'Appendix 2'!C28)/'Appendix 2'!C28)</f>
        <v>1.9949732956330669E-2</v>
      </c>
      <c r="D28" s="36">
        <f>SUM(('Appendix 2 2016-17'!D28-'Appendix 2'!D28)/'Appendix 2'!D28)</f>
        <v>1.9929901724967395E-2</v>
      </c>
      <c r="E28" s="46">
        <f>SUM(('Appendix 2 2016-17'!E28-'Appendix 2'!E28)/'Appendix 2'!E28)</f>
        <v>1.9914477703115576E-2</v>
      </c>
      <c r="F28" s="36">
        <f>SUM(('Appendix 2 2016-17'!F28-'Appendix 2'!F28)/'Appendix 2'!F28)</f>
        <v>1.9892043182726856E-2</v>
      </c>
      <c r="G28" s="36">
        <f>SUM(('Appendix 2 2016-17'!G28-'Appendix 2'!G28)/'Appendix 2'!G28)</f>
        <v>1.9876511883616631E-2</v>
      </c>
      <c r="H28" s="36">
        <f>SUM(('Appendix 2 2016-17'!H28-'Appendix 2'!H28)/'Appendix 2'!H28)</f>
        <v>1.9939156251145396E-2</v>
      </c>
      <c r="I28" s="36">
        <f>SUM(('Appendix 2 2016-17'!I28-'Appendix 2'!I28)/'Appendix 2'!I28)</f>
        <v>1.9914477703115576E-2</v>
      </c>
    </row>
    <row r="29" spans="1:9" ht="15" x14ac:dyDescent="0.2">
      <c r="A29" s="12" t="s">
        <v>17</v>
      </c>
      <c r="B29" s="36">
        <f>SUM(('Appendix 2 2016-17'!B29-'Appendix 2'!B29)/'Appendix 2'!B29)</f>
        <v>3.9907988900248242E-2</v>
      </c>
      <c r="C29" s="36">
        <f>SUM(('Appendix 2 2016-17'!C29-'Appendix 2'!C29)/'Appendix 2'!C29)</f>
        <v>3.9902772851509526E-2</v>
      </c>
      <c r="D29" s="36">
        <f>SUM(('Appendix 2 2016-17'!D29-'Appendix 2'!D29)/'Appendix 2'!D29)</f>
        <v>3.9907988900248312E-2</v>
      </c>
      <c r="E29" s="46">
        <f>SUM(('Appendix 2 2016-17'!E29-'Appendix 2'!E29)/'Appendix 2'!E29)</f>
        <v>3.9903931973451524E-2</v>
      </c>
      <c r="F29" s="36">
        <f>SUM(('Appendix 2 2016-17'!F29-'Appendix 2'!F29)/'Appendix 2'!F29)</f>
        <v>3.9904669596505522E-2</v>
      </c>
      <c r="G29" s="36">
        <f>SUM(('Appendix 2 2016-17'!G29-'Appendix 2'!G29)/'Appendix 2'!G29)</f>
        <v>3.99051802586197E-2</v>
      </c>
      <c r="H29" s="36">
        <f>SUM(('Appendix 2 2016-17'!H29-'Appendix 2'!H29)/'Appendix 2'!H29)</f>
        <v>3.9905554744170325E-2</v>
      </c>
      <c r="I29" s="36">
        <f>SUM(('Appendix 2 2016-17'!I29-'Appendix 2'!I29)/'Appendix 2'!I29)</f>
        <v>3.9903931973451524E-2</v>
      </c>
    </row>
    <row r="30" spans="1:9" ht="15.75" x14ac:dyDescent="0.25">
      <c r="A30" s="16" t="s">
        <v>18</v>
      </c>
      <c r="B30" s="36">
        <f>SUM(('Appendix 2 2016-17'!B30-'Appendix 2'!B30)/'Appendix 2'!B30)</f>
        <v>3.5856467730065754E-2</v>
      </c>
      <c r="C30" s="36">
        <f>SUM(('Appendix 2 2016-17'!C30-'Appendix 2'!C30)/'Appendix 2'!C30)</f>
        <v>3.5848913208694384E-2</v>
      </c>
      <c r="D30" s="36">
        <f>SUM(('Appendix 2 2016-17'!D30-'Appendix 2'!D30)/'Appendix 2'!D30)</f>
        <v>3.5849658859673679E-2</v>
      </c>
      <c r="E30" s="46">
        <f>SUM(('Appendix 2 2016-17'!E30-'Appendix 2'!E30)/'Appendix 2'!E30)</f>
        <v>3.5844539677848439E-2</v>
      </c>
      <c r="F30" s="36">
        <f>SUM(('Appendix 2 2016-17'!F30-'Appendix 2'!F30)/'Appendix 2'!F30)</f>
        <v>3.584175654108436E-2</v>
      </c>
      <c r="G30" s="36">
        <f>SUM(('Appendix 2 2016-17'!G30-'Appendix 2'!G30)/'Appendix 2'!G30)</f>
        <v>3.5839976428606472E-2</v>
      </c>
      <c r="H30" s="36">
        <f>SUM(('Appendix 2 2016-17'!H30-'Appendix 2'!H30)/'Appendix 2'!H30)</f>
        <v>3.5849310890274412E-2</v>
      </c>
      <c r="I30" s="36">
        <f>SUM(('Appendix 2 2016-17'!I30-'Appendix 2'!I30)/'Appendix 2'!I30)</f>
        <v>3.5844539677848439E-2</v>
      </c>
    </row>
    <row r="31" spans="1:9" ht="15.75" x14ac:dyDescent="0.25">
      <c r="A31" s="1"/>
      <c r="B31" s="88" t="s">
        <v>29</v>
      </c>
      <c r="C31" s="88"/>
      <c r="D31" s="88"/>
      <c r="E31" s="88"/>
      <c r="F31" s="88"/>
      <c r="G31" s="88"/>
      <c r="H31" s="88"/>
      <c r="I31" s="50" t="s">
        <v>21</v>
      </c>
    </row>
    <row r="32" spans="1:9" ht="15" x14ac:dyDescent="0.2">
      <c r="A32" s="22" t="s">
        <v>22</v>
      </c>
      <c r="B32" s="47" t="s">
        <v>4</v>
      </c>
      <c r="C32" s="47" t="s">
        <v>5</v>
      </c>
      <c r="D32" s="48" t="s">
        <v>6</v>
      </c>
      <c r="E32" s="49" t="s">
        <v>7</v>
      </c>
      <c r="F32" s="47" t="s">
        <v>8</v>
      </c>
      <c r="G32" s="47" t="s">
        <v>9</v>
      </c>
      <c r="H32" s="47" t="s">
        <v>10</v>
      </c>
      <c r="I32" s="47" t="s">
        <v>11</v>
      </c>
    </row>
    <row r="33" spans="1:9" ht="15" x14ac:dyDescent="0.2">
      <c r="A33" s="9"/>
      <c r="B33" s="47"/>
      <c r="C33" s="47"/>
      <c r="D33" s="48"/>
      <c r="E33" s="49"/>
      <c r="F33" s="47"/>
      <c r="G33" s="47"/>
      <c r="H33" s="47"/>
      <c r="I33" s="47"/>
    </row>
    <row r="34" spans="1:9" ht="15" x14ac:dyDescent="0.2">
      <c r="A34" s="5" t="s">
        <v>24</v>
      </c>
      <c r="B34" s="36">
        <f>SUM(('Appendix 2 2016-17'!B34-'Appendix 2'!B34)/'Appendix 2'!B34)</f>
        <v>5.3435114503816876E-2</v>
      </c>
      <c r="C34" s="36">
        <f>SUM(('Appendix 2 2016-17'!C34-'Appendix 2'!C34)/'Appendix 2'!C34)</f>
        <v>5.2287581699346448E-2</v>
      </c>
      <c r="D34" s="36">
        <f>SUM(('Appendix 2 2016-17'!D34-'Appendix 2'!D34)/'Appendix 2'!D34)</f>
        <v>5.2631578947368314E-2</v>
      </c>
      <c r="E34" s="46">
        <f>SUM(('Appendix 2 2016-17'!E34-'Appendix 2'!E34)/'Appendix 2'!E34)</f>
        <v>5.2899287894201383E-2</v>
      </c>
      <c r="F34" s="36">
        <f>SUM(('Appendix 2 2016-17'!F34-'Appendix 2'!F34)/'Appendix 2'!F34)</f>
        <v>5.3288925895087477E-2</v>
      </c>
      <c r="G34" s="36">
        <f>SUM(('Appendix 2 2016-17'!G34-'Appendix 2'!G34)/'Appendix 2'!G34)</f>
        <v>5.281690140845071E-2</v>
      </c>
      <c r="H34" s="36">
        <f>SUM(('Appendix 2 2016-17'!H34-'Appendix 2'!H34)/'Appendix 2'!H34)</f>
        <v>5.3113553113553175E-2</v>
      </c>
      <c r="I34" s="36">
        <f>SUM(('Appendix 2 2016-17'!I34-'Appendix 2'!I34)/'Appendix 2'!I34)</f>
        <v>5.2899287894201383E-2</v>
      </c>
    </row>
    <row r="35" spans="1:9" ht="15" x14ac:dyDescent="0.2">
      <c r="A35" s="12" t="s">
        <v>14</v>
      </c>
      <c r="B35" s="36">
        <f>SUM(('Appendix 2 2016-17'!B35-'Appendix 2'!B35)/'Appendix 2'!B35)</f>
        <v>1.9896582733813065E-2</v>
      </c>
      <c r="C35" s="36">
        <f>SUM(('Appendix 2 2016-17'!C35-'Appendix 2'!C35)/'Appendix 2'!C35)</f>
        <v>1.9896902249843404E-2</v>
      </c>
      <c r="D35" s="36">
        <f>SUM(('Appendix 2 2016-17'!D35-'Appendix 2'!D35)/'Appendix 2'!D35)</f>
        <v>1.9896303165704166E-2</v>
      </c>
      <c r="E35" s="46">
        <f>SUM(('Appendix 2 2016-17'!E35-'Appendix 2'!E35)/'Appendix 2'!E35)</f>
        <v>1.9896582733812958E-2</v>
      </c>
      <c r="F35" s="36">
        <f>SUM(('Appendix 2 2016-17'!F35-'Appendix 2'!F35)/'Appendix 2'!F35)</f>
        <v>1.989637941077289E-2</v>
      </c>
      <c r="G35" s="36">
        <f>SUM(('Appendix 2 2016-17'!G35-'Appendix 2'!G35)/'Appendix 2'!G35)</f>
        <v>1.9896754779631161E-2</v>
      </c>
      <c r="H35" s="36">
        <f>SUM(('Appendix 2 2016-17'!H35-'Appendix 2'!H35)/'Appendix 2'!H35)</f>
        <v>1.9896582733812871E-2</v>
      </c>
      <c r="I35" s="36">
        <f>SUM(('Appendix 2 2016-17'!I35-'Appendix 2'!I35)/'Appendix 2'!I35)</f>
        <v>1.9896582733812958E-2</v>
      </c>
    </row>
    <row r="36" spans="1:9" ht="15" x14ac:dyDescent="0.2">
      <c r="A36" s="12"/>
      <c r="B36" s="36"/>
      <c r="C36" s="30"/>
      <c r="D36" s="30"/>
      <c r="E36" s="46"/>
      <c r="F36" s="30"/>
      <c r="G36" s="30"/>
      <c r="H36" s="30"/>
      <c r="I36" s="30"/>
    </row>
    <row r="37" spans="1:9" ht="15.75" x14ac:dyDescent="0.25">
      <c r="A37" s="16" t="s">
        <v>15</v>
      </c>
      <c r="B37" s="36">
        <f>SUM(('Appendix 2 2016-17'!B37-'Appendix 2'!B37)/'Appendix 2'!B37)</f>
        <v>2.1087439692090936E-2</v>
      </c>
      <c r="C37" s="36">
        <f>SUM(('Appendix 2 2016-17'!C37-'Appendix 2'!C37)/'Appendix 2'!C37)</f>
        <v>2.1048229718427659E-2</v>
      </c>
      <c r="D37" s="36">
        <f>SUM(('Appendix 2 2016-17'!D37-'Appendix 2'!D37)/'Appendix 2'!D37)</f>
        <v>2.1059478798227338E-2</v>
      </c>
      <c r="E37" s="46">
        <f>SUM(('Appendix 2 2016-17'!E37-'Appendix 2'!E37)/'Appendix 2'!E37)</f>
        <v>2.1068989194463667E-2</v>
      </c>
      <c r="F37" s="36">
        <f>SUM(('Appendix 2 2016-17'!F37-'Appendix 2'!F37)/'Appendix 2'!F37)</f>
        <v>2.1082199881726778E-2</v>
      </c>
      <c r="G37" s="36">
        <f>SUM(('Appendix 2 2016-17'!G37-'Appendix 2'!G37)/'Appendix 2'!G37)</f>
        <v>2.1066326402962337E-2</v>
      </c>
      <c r="H37" s="36">
        <f>SUM(('Appendix 2 2016-17'!H37-'Appendix 2'!H37)/'Appendix 2'!H37)</f>
        <v>2.1076369313500088E-2</v>
      </c>
      <c r="I37" s="36">
        <f>SUM(('Appendix 2 2016-17'!I37-'Appendix 2'!I37)/'Appendix 2'!I37)</f>
        <v>2.1068989194463667E-2</v>
      </c>
    </row>
    <row r="38" spans="1:9" ht="15" x14ac:dyDescent="0.2">
      <c r="A38" s="12" t="s">
        <v>25</v>
      </c>
      <c r="B38" s="36">
        <f>SUM(('Appendix 2 2016-17'!B38-'Appendix 2'!B38)/'Appendix 2'!B38)</f>
        <v>1.9976175203885338E-2</v>
      </c>
      <c r="C38" s="36">
        <f>SUM(('Appendix 2 2016-17'!C38-'Appendix 2'!C38)/'Appendix 2'!C38)</f>
        <v>1.9949732956330669E-2</v>
      </c>
      <c r="D38" s="36">
        <f>SUM(('Appendix 2 2016-17'!D38-'Appendix 2'!D38)/'Appendix 2'!D38)</f>
        <v>1.9929901724967395E-2</v>
      </c>
      <c r="E38" s="46">
        <f>SUM(('Appendix 2 2016-17'!E38-'Appendix 2'!E38)/'Appendix 2'!E38)</f>
        <v>1.9914477703115576E-2</v>
      </c>
      <c r="F38" s="36">
        <f>SUM(('Appendix 2 2016-17'!F38-'Appendix 2'!F38)/'Appendix 2'!F38)</f>
        <v>1.9892043182726856E-2</v>
      </c>
      <c r="G38" s="36">
        <f>SUM(('Appendix 2 2016-17'!G38-'Appendix 2'!G38)/'Appendix 2'!G38)</f>
        <v>1.9876511883616631E-2</v>
      </c>
      <c r="H38" s="36">
        <f>SUM(('Appendix 2 2016-17'!H38-'Appendix 2'!H38)/'Appendix 2'!H38)</f>
        <v>1.9939156251145396E-2</v>
      </c>
      <c r="I38" s="36">
        <f>SUM(('Appendix 2 2016-17'!I38-'Appendix 2'!I38)/'Appendix 2'!I38)</f>
        <v>1.9914477703115576E-2</v>
      </c>
    </row>
    <row r="39" spans="1:9" ht="15" x14ac:dyDescent="0.2">
      <c r="A39" s="12" t="s">
        <v>17</v>
      </c>
      <c r="B39" s="36">
        <f>SUM(('Appendix 2 2016-17'!B39-'Appendix 2'!B39)/'Appendix 2'!B39)</f>
        <v>3.9907988900248242E-2</v>
      </c>
      <c r="C39" s="36">
        <f>SUM(('Appendix 2 2016-17'!C39-'Appendix 2'!C39)/'Appendix 2'!C39)</f>
        <v>3.9902772851509526E-2</v>
      </c>
      <c r="D39" s="36">
        <f>SUM(('Appendix 2 2016-17'!D39-'Appendix 2'!D39)/'Appendix 2'!D39)</f>
        <v>3.9907988900248312E-2</v>
      </c>
      <c r="E39" s="46">
        <f>SUM(('Appendix 2 2016-17'!E39-'Appendix 2'!E39)/'Appendix 2'!E39)</f>
        <v>3.9903931973451524E-2</v>
      </c>
      <c r="F39" s="36">
        <f>SUM(('Appendix 2 2016-17'!F39-'Appendix 2'!F39)/'Appendix 2'!F39)</f>
        <v>3.9904669596505522E-2</v>
      </c>
      <c r="G39" s="36">
        <f>SUM(('Appendix 2 2016-17'!G39-'Appendix 2'!G39)/'Appendix 2'!G39)</f>
        <v>3.99051802586197E-2</v>
      </c>
      <c r="H39" s="36">
        <f>SUM(('Appendix 2 2016-17'!H39-'Appendix 2'!H39)/'Appendix 2'!H39)</f>
        <v>3.9905554744170325E-2</v>
      </c>
      <c r="I39" s="36">
        <f>SUM(('Appendix 2 2016-17'!I39-'Appendix 2'!I39)/'Appendix 2'!I39)</f>
        <v>3.9903931973451524E-2</v>
      </c>
    </row>
    <row r="40" spans="1:9" ht="15.75" x14ac:dyDescent="0.25">
      <c r="A40" s="16" t="s">
        <v>18</v>
      </c>
      <c r="B40" s="36">
        <f>SUM(('Appendix 2 2016-17'!B40-'Appendix 2'!B40)/'Appendix 2'!B40)</f>
        <v>3.4844517771959307E-2</v>
      </c>
      <c r="C40" s="36">
        <f>SUM(('Appendix 2 2016-17'!C40-'Appendix 2'!C40)/'Appendix 2'!C40)</f>
        <v>3.4831529758977013E-2</v>
      </c>
      <c r="D40" s="36">
        <f>SUM(('Appendix 2 2016-17'!D40-'Appendix 2'!D40)/'Appendix 2'!D40)</f>
        <v>3.4835238735709449E-2</v>
      </c>
      <c r="E40" s="46">
        <f>SUM(('Appendix 2 2016-17'!E40-'Appendix 2'!E40)/'Appendix 2'!E40)</f>
        <v>3.483235397849218E-2</v>
      </c>
      <c r="F40" s="36">
        <f>SUM(('Appendix 2 2016-17'!F40-'Appendix 2'!F40)/'Appendix 2'!F40)</f>
        <v>3.4832878481087078E-2</v>
      </c>
      <c r="G40" s="36">
        <f>SUM(('Appendix 2 2016-17'!G40-'Appendix 2'!G40)/'Appendix 2'!G40)</f>
        <v>3.4829103158870479E-2</v>
      </c>
      <c r="H40" s="36">
        <f>SUM(('Appendix 2 2016-17'!H40-'Appendix 2'!H40)/'Appendix 2'!H40)</f>
        <v>3.4837219478428244E-2</v>
      </c>
      <c r="I40" s="36">
        <f>SUM(('Appendix 2 2016-17'!I40-'Appendix 2'!I40)/'Appendix 2'!I40)</f>
        <v>3.483235397849218E-2</v>
      </c>
    </row>
    <row r="41" spans="1:9" ht="15.75" x14ac:dyDescent="0.25">
      <c r="A41" s="16"/>
      <c r="B41" s="30"/>
      <c r="C41" s="30"/>
      <c r="D41" s="32"/>
      <c r="E41" s="41"/>
      <c r="F41" s="30"/>
      <c r="G41" s="30"/>
      <c r="H41" s="30"/>
      <c r="I41" s="30"/>
    </row>
    <row r="42" spans="1:9" ht="15" x14ac:dyDescent="0.2">
      <c r="A42" s="21" t="s">
        <v>23</v>
      </c>
      <c r="B42" s="47" t="s">
        <v>4</v>
      </c>
      <c r="C42" s="47" t="s">
        <v>5</v>
      </c>
      <c r="D42" s="48" t="s">
        <v>6</v>
      </c>
      <c r="E42" s="49" t="s">
        <v>7</v>
      </c>
      <c r="F42" s="47" t="s">
        <v>8</v>
      </c>
      <c r="G42" s="47" t="s">
        <v>9</v>
      </c>
      <c r="H42" s="47" t="s">
        <v>10</v>
      </c>
      <c r="I42" s="47" t="s">
        <v>11</v>
      </c>
    </row>
    <row r="43" spans="1:9" ht="15" x14ac:dyDescent="0.2">
      <c r="A43" s="9"/>
      <c r="B43" s="47"/>
      <c r="C43" s="47"/>
      <c r="D43" s="48"/>
      <c r="E43" s="49"/>
      <c r="F43" s="47"/>
      <c r="G43" s="47"/>
      <c r="H43" s="47"/>
      <c r="I43" s="47"/>
    </row>
    <row r="44" spans="1:9" ht="15" x14ac:dyDescent="0.2">
      <c r="A44" s="12" t="s">
        <v>13</v>
      </c>
      <c r="B44" s="36">
        <f>SUM(('Appendix 2 2016-17'!B44-'Appendix 2'!B44)/'Appendix 2'!B44)</f>
        <v>2.1920668058455019E-2</v>
      </c>
      <c r="C44" s="36">
        <f>SUM(('Appendix 2 2016-17'!C44-'Appendix 2'!C44)/'Appendix 2'!C44)</f>
        <v>2.146690518783544E-2</v>
      </c>
      <c r="D44" s="36">
        <f>SUM(('Appendix 2 2016-17'!D44-'Appendix 2'!D44)/'Appendix 2'!D44)</f>
        <v>2.1926389976507529E-2</v>
      </c>
      <c r="E44" s="46">
        <f>SUM(('Appendix 2 2016-17'!E44-'Appendix 2'!E44)/'Appendix 2'!E44)</f>
        <v>2.1572720946416182E-2</v>
      </c>
      <c r="F44" s="36">
        <f>SUM(('Appendix 2 2016-17'!F44-'Appendix 2'!F44)/'Appendix 2'!F44)</f>
        <v>2.1640091116173269E-2</v>
      </c>
      <c r="G44" s="36">
        <f>SUM(('Appendix 2 2016-17'!G44-'Appendix 2'!G44)/'Appendix 2'!G44)</f>
        <v>2.1194605009633799E-2</v>
      </c>
      <c r="H44" s="36">
        <f>SUM(('Appendix 2 2016-17'!H44-'Appendix 2'!H44)/'Appendix 2'!H44)</f>
        <v>2.1711899791231715E-2</v>
      </c>
      <c r="I44" s="36">
        <f>SUM(('Appendix 2 2016-17'!I44-'Appendix 2'!I44)/'Appendix 2'!I44)</f>
        <v>2.1572720946416182E-2</v>
      </c>
    </row>
    <row r="45" spans="1:9" ht="15" x14ac:dyDescent="0.2">
      <c r="A45" s="12" t="s">
        <v>14</v>
      </c>
      <c r="B45" s="36">
        <f>SUM(('Appendix 2 2016-17'!B45-'Appendix 2'!B45)/'Appendix 2'!B45)</f>
        <v>1.9896582733813065E-2</v>
      </c>
      <c r="C45" s="36">
        <f>SUM(('Appendix 2 2016-17'!C45-'Appendix 2'!C45)/'Appendix 2'!C45)</f>
        <v>1.9896902249843404E-2</v>
      </c>
      <c r="D45" s="36">
        <f>SUM(('Appendix 2 2016-17'!D45-'Appendix 2'!D45)/'Appendix 2'!D45)</f>
        <v>1.9896303165704166E-2</v>
      </c>
      <c r="E45" s="46">
        <f>SUM(('Appendix 2 2016-17'!E45-'Appendix 2'!E45)/'Appendix 2'!E45)</f>
        <v>1.9896582733812958E-2</v>
      </c>
      <c r="F45" s="36">
        <f>SUM(('Appendix 2 2016-17'!F45-'Appendix 2'!F45)/'Appendix 2'!F45)</f>
        <v>1.989637941077289E-2</v>
      </c>
      <c r="G45" s="36">
        <f>SUM(('Appendix 2 2016-17'!G45-'Appendix 2'!G45)/'Appendix 2'!G45)</f>
        <v>1.9896754779631161E-2</v>
      </c>
      <c r="H45" s="36">
        <f>SUM(('Appendix 2 2016-17'!H45-'Appendix 2'!H45)/'Appendix 2'!H45)</f>
        <v>1.9896582733812871E-2</v>
      </c>
      <c r="I45" s="36">
        <f>SUM(('Appendix 2 2016-17'!I45-'Appendix 2'!I45)/'Appendix 2'!I45)</f>
        <v>1.9896582733812958E-2</v>
      </c>
    </row>
    <row r="46" spans="1:9" ht="15" x14ac:dyDescent="0.2">
      <c r="A46" s="12"/>
      <c r="B46" s="36"/>
      <c r="C46" s="30"/>
      <c r="D46" s="30"/>
      <c r="E46" s="46"/>
      <c r="F46" s="30"/>
      <c r="G46" s="30"/>
      <c r="H46" s="30"/>
      <c r="I46" s="30"/>
    </row>
    <row r="47" spans="1:9" ht="15.75" x14ac:dyDescent="0.25">
      <c r="A47" s="16" t="s">
        <v>15</v>
      </c>
      <c r="B47" s="36">
        <f>SUM(('Appendix 2 2016-17'!B47-'Appendix 2'!B47)/'Appendix 2'!B47)</f>
        <v>0.02</v>
      </c>
      <c r="C47" s="36">
        <f>SUM(('Appendix 2 2016-17'!C47-'Appendix 2'!C47)/'Appendix 2'!C47)</f>
        <v>1.9977142857142749E-2</v>
      </c>
      <c r="D47" s="36">
        <f>SUM(('Appendix 2 2016-17'!D47-'Appendix 2'!D47)/'Appendix 2'!D47)</f>
        <v>0.02</v>
      </c>
      <c r="E47" s="46">
        <f>SUM(('Appendix 2 2016-17'!E47-'Appendix 2'!E47)/'Appendix 2'!E47)</f>
        <v>1.9982222222222238E-2</v>
      </c>
      <c r="F47" s="36">
        <f>SUM(('Appendix 2 2016-17'!F47-'Appendix 2'!F47)/'Appendix 2'!F47)</f>
        <v>1.998545454545456E-2</v>
      </c>
      <c r="G47" s="36">
        <f>SUM(('Appendix 2 2016-17'!G47-'Appendix 2'!G47)/'Appendix 2'!G47)</f>
        <v>1.9963076923076958E-2</v>
      </c>
      <c r="H47" s="36">
        <f>SUM(('Appendix 2 2016-17'!H47-'Appendix 2'!H47)/'Appendix 2'!H47)</f>
        <v>1.9989333333333342E-2</v>
      </c>
      <c r="I47" s="36">
        <f>SUM(('Appendix 2 2016-17'!I47-'Appendix 2'!I47)/'Appendix 2'!I47)</f>
        <v>1.9982222222222238E-2</v>
      </c>
    </row>
    <row r="48" spans="1:9" ht="15" x14ac:dyDescent="0.2">
      <c r="A48" s="12" t="s">
        <v>25</v>
      </c>
      <c r="B48" s="36">
        <f>SUM(('Appendix 2 2016-17'!B48-'Appendix 2'!B48)/'Appendix 2'!B48)</f>
        <v>1.9976175203885338E-2</v>
      </c>
      <c r="C48" s="36">
        <f>SUM(('Appendix 2 2016-17'!C48-'Appendix 2'!C48)/'Appendix 2'!C48)</f>
        <v>1.9949732956330669E-2</v>
      </c>
      <c r="D48" s="36">
        <f>SUM(('Appendix 2 2016-17'!D48-'Appendix 2'!D48)/'Appendix 2'!D48)</f>
        <v>1.9929901724967395E-2</v>
      </c>
      <c r="E48" s="46">
        <f>SUM(('Appendix 2 2016-17'!E48-'Appendix 2'!E48)/'Appendix 2'!E48)</f>
        <v>1.9914477703115576E-2</v>
      </c>
      <c r="F48" s="36">
        <f>SUM(('Appendix 2 2016-17'!F48-'Appendix 2'!F48)/'Appendix 2'!F48)</f>
        <v>1.9892043182726856E-2</v>
      </c>
      <c r="G48" s="36">
        <f>SUM(('Appendix 2 2016-17'!G48-'Appendix 2'!G48)/'Appendix 2'!G48)</f>
        <v>1.9876511883616631E-2</v>
      </c>
      <c r="H48" s="36">
        <f>SUM(('Appendix 2 2016-17'!H48-'Appendix 2'!H48)/'Appendix 2'!H48)</f>
        <v>1.9939156251145396E-2</v>
      </c>
      <c r="I48" s="36">
        <f>SUM(('Appendix 2 2016-17'!I48-'Appendix 2'!I48)/'Appendix 2'!I48)</f>
        <v>1.9914477703115576E-2</v>
      </c>
    </row>
    <row r="49" spans="1:9" ht="15" x14ac:dyDescent="0.2">
      <c r="A49" s="12" t="s">
        <v>17</v>
      </c>
      <c r="B49" s="36">
        <f>SUM(('Appendix 2 2016-17'!B49-'Appendix 2'!B49)/'Appendix 2'!B49)</f>
        <v>3.9907988900248242E-2</v>
      </c>
      <c r="C49" s="36">
        <f>SUM(('Appendix 2 2016-17'!C49-'Appendix 2'!C49)/'Appendix 2'!C49)</f>
        <v>3.9902772851509526E-2</v>
      </c>
      <c r="D49" s="36">
        <f>SUM(('Appendix 2 2016-17'!D49-'Appendix 2'!D49)/'Appendix 2'!D49)</f>
        <v>3.9907988900248312E-2</v>
      </c>
      <c r="E49" s="46">
        <f>SUM(('Appendix 2 2016-17'!E49-'Appendix 2'!E49)/'Appendix 2'!E49)</f>
        <v>3.9903931973451524E-2</v>
      </c>
      <c r="F49" s="36">
        <f>SUM(('Appendix 2 2016-17'!F49-'Appendix 2'!F49)/'Appendix 2'!F49)</f>
        <v>3.9904669596505522E-2</v>
      </c>
      <c r="G49" s="36">
        <f>SUM(('Appendix 2 2016-17'!G49-'Appendix 2'!G49)/'Appendix 2'!G49)</f>
        <v>3.99051802586197E-2</v>
      </c>
      <c r="H49" s="36">
        <f>SUM(('Appendix 2 2016-17'!H49-'Appendix 2'!H49)/'Appendix 2'!H49)</f>
        <v>3.9905554744170325E-2</v>
      </c>
      <c r="I49" s="36">
        <f>SUM(('Appendix 2 2016-17'!I49-'Appendix 2'!I49)/'Appendix 2'!I49)</f>
        <v>3.9903931973451524E-2</v>
      </c>
    </row>
    <row r="50" spans="1:9" ht="15.75" x14ac:dyDescent="0.25">
      <c r="A50" s="16" t="s">
        <v>18</v>
      </c>
      <c r="B50" s="36">
        <f>SUM(('Appendix 2 2016-17'!B50-'Appendix 2'!B50)/'Appendix 2'!B50)</f>
        <v>3.4624911693955866E-2</v>
      </c>
      <c r="C50" s="36">
        <f>SUM(('Appendix 2 2016-17'!C50-'Appendix 2'!C50)/'Appendix 2'!C50)</f>
        <v>3.4614647606637683E-2</v>
      </c>
      <c r="D50" s="36">
        <f>SUM(('Appendix 2 2016-17'!D50-'Appendix 2'!D50)/'Appendix 2'!D50)</f>
        <v>3.4620363104699514E-2</v>
      </c>
      <c r="E50" s="46">
        <f>SUM(('Appendix 2 2016-17'!E50-'Appendix 2'!E50)/'Appendix 2'!E50)</f>
        <v>3.4612885341091429E-2</v>
      </c>
      <c r="F50" s="36">
        <f>SUM(('Appendix 2 2016-17'!F50-'Appendix 2'!F50)/'Appendix 2'!F50)</f>
        <v>3.4611763902505664E-2</v>
      </c>
      <c r="G50" s="36">
        <f>SUM(('Appendix 2 2016-17'!G50-'Appendix 2'!G50)/'Appendix 2'!G50)</f>
        <v>3.4606860288988725E-2</v>
      </c>
      <c r="H50" s="36">
        <f>SUM(('Appendix 2 2016-17'!H50-'Appendix 2'!H50)/'Appendix 2'!H50)</f>
        <v>3.4617695873633683E-2</v>
      </c>
      <c r="I50" s="36">
        <f>SUM(('Appendix 2 2016-17'!I50-'Appendix 2'!I50)/'Appendix 2'!I50)</f>
        <v>3.4612885341091429E-2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22" workbookViewId="0">
      <selection activeCell="B34" sqref="B34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35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 t="s">
        <v>12</v>
      </c>
      <c r="C3" s="9" t="s">
        <v>12</v>
      </c>
      <c r="D3" s="10" t="s">
        <v>12</v>
      </c>
      <c r="E3" s="40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 x14ac:dyDescent="0.2">
      <c r="A4" s="5" t="s">
        <v>24</v>
      </c>
      <c r="B4" s="12">
        <v>32.69</v>
      </c>
      <c r="C4" s="12">
        <v>38.130000000000003</v>
      </c>
      <c r="D4" s="12">
        <v>43.58</v>
      </c>
      <c r="E4" s="43">
        <v>49.03</v>
      </c>
      <c r="F4" s="12">
        <v>59.93</v>
      </c>
      <c r="G4" s="12">
        <v>70.819999999999993</v>
      </c>
      <c r="H4" s="12">
        <v>81.72</v>
      </c>
      <c r="I4" s="12">
        <v>98.06</v>
      </c>
    </row>
    <row r="5" spans="1:9" ht="15" x14ac:dyDescent="0.2">
      <c r="A5" s="12" t="s">
        <v>14</v>
      </c>
      <c r="B5" s="12">
        <v>185.07</v>
      </c>
      <c r="C5" s="12">
        <v>215.92</v>
      </c>
      <c r="D5" s="12">
        <v>246.76</v>
      </c>
      <c r="E5" s="43">
        <v>277.61</v>
      </c>
      <c r="F5" s="12">
        <v>339.3</v>
      </c>
      <c r="G5" s="12">
        <v>400.99</v>
      </c>
      <c r="H5" s="12">
        <v>462.68</v>
      </c>
      <c r="I5" s="12">
        <v>555.22</v>
      </c>
    </row>
    <row r="6" spans="1:9" ht="15" x14ac:dyDescent="0.2">
      <c r="A6" s="12"/>
      <c r="B6" s="15"/>
      <c r="C6" s="12"/>
      <c r="D6" s="13"/>
      <c r="E6" s="43"/>
      <c r="F6" s="12"/>
      <c r="G6" s="12"/>
      <c r="H6" s="12"/>
      <c r="I6" s="12"/>
    </row>
    <row r="7" spans="1:9" ht="15.75" x14ac:dyDescent="0.25">
      <c r="A7" s="16" t="s">
        <v>15</v>
      </c>
      <c r="B7" s="17">
        <f t="shared" ref="B7:I7" si="0">SUM(B4:B6)</f>
        <v>217.76</v>
      </c>
      <c r="C7" s="17">
        <f t="shared" si="0"/>
        <v>254.04999999999998</v>
      </c>
      <c r="D7" s="17">
        <f t="shared" si="0"/>
        <v>290.33999999999997</v>
      </c>
      <c r="E7" s="44">
        <f t="shared" si="0"/>
        <v>326.64</v>
      </c>
      <c r="F7" s="17">
        <f t="shared" si="0"/>
        <v>399.23</v>
      </c>
      <c r="G7" s="17">
        <f t="shared" si="0"/>
        <v>471.81</v>
      </c>
      <c r="H7" s="17">
        <f t="shared" si="0"/>
        <v>544.4</v>
      </c>
      <c r="I7" s="17">
        <f t="shared" si="0"/>
        <v>653.28</v>
      </c>
    </row>
    <row r="8" spans="1:9" ht="15" x14ac:dyDescent="0.2">
      <c r="A8" s="12" t="s">
        <v>25</v>
      </c>
      <c r="B8" s="12">
        <v>113.52</v>
      </c>
      <c r="C8" s="12">
        <v>132.44</v>
      </c>
      <c r="D8" s="12">
        <v>151.36000000000001</v>
      </c>
      <c r="E8" s="43">
        <v>170.28</v>
      </c>
      <c r="F8" s="12">
        <v>208.12</v>
      </c>
      <c r="G8" s="12">
        <v>245.96</v>
      </c>
      <c r="H8" s="12">
        <v>283.8</v>
      </c>
      <c r="I8" s="12">
        <v>340.56</v>
      </c>
    </row>
    <row r="9" spans="1:9" ht="15" x14ac:dyDescent="0.2">
      <c r="A9" s="12" t="s">
        <v>17</v>
      </c>
      <c r="B9" s="12">
        <v>897.06</v>
      </c>
      <c r="C9" s="12">
        <v>1046.57</v>
      </c>
      <c r="D9" s="12">
        <v>1196.08</v>
      </c>
      <c r="E9" s="43">
        <v>1345.59</v>
      </c>
      <c r="F9" s="12">
        <v>1644.61</v>
      </c>
      <c r="G9" s="12">
        <v>1943.63</v>
      </c>
      <c r="H9" s="12">
        <v>2242.65</v>
      </c>
      <c r="I9" s="12">
        <v>2691.18</v>
      </c>
    </row>
    <row r="10" spans="1:9" ht="15.75" x14ac:dyDescent="0.25">
      <c r="A10" s="16" t="s">
        <v>18</v>
      </c>
      <c r="B10" s="16">
        <f t="shared" ref="B10:I10" si="1">SUM(B7:B9)</f>
        <v>1228.3399999999999</v>
      </c>
      <c r="C10" s="16">
        <f t="shared" si="1"/>
        <v>1433.06</v>
      </c>
      <c r="D10" s="16">
        <f t="shared" si="1"/>
        <v>1637.78</v>
      </c>
      <c r="E10" s="45">
        <f t="shared" si="1"/>
        <v>1842.5099999999998</v>
      </c>
      <c r="F10" s="16">
        <f t="shared" si="1"/>
        <v>2251.96</v>
      </c>
      <c r="G10" s="16">
        <f t="shared" si="1"/>
        <v>2661.4</v>
      </c>
      <c r="H10" s="16">
        <f t="shared" si="1"/>
        <v>3070.8500000000004</v>
      </c>
      <c r="I10" s="16">
        <f t="shared" si="1"/>
        <v>3685.0199999999995</v>
      </c>
    </row>
    <row r="11" spans="1:9" ht="15" x14ac:dyDescent="0.2">
      <c r="A11" s="12"/>
      <c r="B11" s="12"/>
      <c r="C11" s="12"/>
      <c r="D11" s="13"/>
      <c r="E11" s="43"/>
      <c r="F11" s="12"/>
      <c r="G11" s="12"/>
      <c r="H11" s="12"/>
      <c r="I11" s="12"/>
    </row>
    <row r="12" spans="1:9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 x14ac:dyDescent="0.2">
      <c r="A13" s="9"/>
      <c r="B13" s="9" t="s">
        <v>12</v>
      </c>
      <c r="C13" s="9" t="s">
        <v>12</v>
      </c>
      <c r="D13" s="10" t="s">
        <v>12</v>
      </c>
      <c r="E13" s="40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 x14ac:dyDescent="0.2">
      <c r="A14" s="5" t="s">
        <v>24</v>
      </c>
      <c r="B14" s="12">
        <v>28.37</v>
      </c>
      <c r="C14" s="12">
        <v>33.090000000000003</v>
      </c>
      <c r="D14" s="12">
        <v>37.82</v>
      </c>
      <c r="E14" s="40">
        <v>42.55</v>
      </c>
      <c r="F14" s="12">
        <v>52.01</v>
      </c>
      <c r="G14" s="12">
        <v>61.46</v>
      </c>
      <c r="H14" s="12">
        <v>70.92</v>
      </c>
      <c r="I14" s="12">
        <v>85.1</v>
      </c>
    </row>
    <row r="15" spans="1:9" ht="15" x14ac:dyDescent="0.2">
      <c r="A15" s="12" t="s">
        <v>14</v>
      </c>
      <c r="B15" s="12">
        <v>185.07</v>
      </c>
      <c r="C15" s="12">
        <v>215.92</v>
      </c>
      <c r="D15" s="12">
        <v>246.76</v>
      </c>
      <c r="E15" s="43">
        <v>277.61</v>
      </c>
      <c r="F15" s="12">
        <v>339.3</v>
      </c>
      <c r="G15" s="12">
        <v>400.99</v>
      </c>
      <c r="H15" s="12">
        <v>462.68</v>
      </c>
      <c r="I15" s="12">
        <v>555.22</v>
      </c>
    </row>
    <row r="16" spans="1:9" ht="15" x14ac:dyDescent="0.2">
      <c r="A16" s="12"/>
      <c r="B16" s="15"/>
      <c r="C16" s="12"/>
      <c r="D16" s="13"/>
      <c r="E16" s="43"/>
      <c r="F16" s="12"/>
      <c r="G16" s="12"/>
      <c r="H16" s="12"/>
      <c r="I16" s="12"/>
    </row>
    <row r="17" spans="1:13" ht="15.75" x14ac:dyDescent="0.25">
      <c r="A17" s="16" t="s">
        <v>15</v>
      </c>
      <c r="B17" s="17">
        <f t="shared" ref="B17:I17" si="2">SUM(B14:B16)</f>
        <v>213.44</v>
      </c>
      <c r="C17" s="17">
        <f t="shared" si="2"/>
        <v>249.01</v>
      </c>
      <c r="D17" s="17">
        <f t="shared" si="2"/>
        <v>284.58</v>
      </c>
      <c r="E17" s="44">
        <f t="shared" si="2"/>
        <v>320.16000000000003</v>
      </c>
      <c r="F17" s="17">
        <f t="shared" si="2"/>
        <v>391.31</v>
      </c>
      <c r="G17" s="17">
        <f t="shared" si="2"/>
        <v>462.45</v>
      </c>
      <c r="H17" s="17">
        <f t="shared" si="2"/>
        <v>533.6</v>
      </c>
      <c r="I17" s="17">
        <f t="shared" si="2"/>
        <v>640.32000000000005</v>
      </c>
    </row>
    <row r="18" spans="1:13" ht="15" x14ac:dyDescent="0.2">
      <c r="A18" s="12" t="s">
        <v>25</v>
      </c>
      <c r="B18" s="12">
        <v>113.52</v>
      </c>
      <c r="C18" s="12">
        <v>132.44</v>
      </c>
      <c r="D18" s="12">
        <v>151.36000000000001</v>
      </c>
      <c r="E18" s="43">
        <v>170.28</v>
      </c>
      <c r="F18" s="12">
        <v>208.12</v>
      </c>
      <c r="G18" s="12">
        <v>245.96</v>
      </c>
      <c r="H18" s="12">
        <v>283.8</v>
      </c>
      <c r="I18" s="12">
        <v>340.56</v>
      </c>
    </row>
    <row r="19" spans="1:13" ht="15" x14ac:dyDescent="0.2">
      <c r="A19" s="12" t="s">
        <v>17</v>
      </c>
      <c r="B19" s="12">
        <v>897.06</v>
      </c>
      <c r="C19" s="12">
        <v>1046.57</v>
      </c>
      <c r="D19" s="12">
        <v>1196.08</v>
      </c>
      <c r="E19" s="43">
        <v>1345.59</v>
      </c>
      <c r="F19" s="12">
        <v>1644.61</v>
      </c>
      <c r="G19" s="12">
        <v>1943.63</v>
      </c>
      <c r="H19" s="12">
        <v>2242.65</v>
      </c>
      <c r="I19" s="12">
        <v>2691.18</v>
      </c>
    </row>
    <row r="20" spans="1:13" ht="15.75" x14ac:dyDescent="0.25">
      <c r="A20" s="16" t="s">
        <v>18</v>
      </c>
      <c r="B20" s="16">
        <f t="shared" ref="B20:I20" si="3">SUM(B17:B19)</f>
        <v>1224.02</v>
      </c>
      <c r="C20" s="16">
        <f t="shared" si="3"/>
        <v>1428.02</v>
      </c>
      <c r="D20" s="16">
        <f t="shared" si="3"/>
        <v>1632.02</v>
      </c>
      <c r="E20" s="45">
        <f t="shared" si="3"/>
        <v>1836.03</v>
      </c>
      <c r="F20" s="16">
        <f t="shared" si="3"/>
        <v>2244.04</v>
      </c>
      <c r="G20" s="16">
        <f t="shared" si="3"/>
        <v>2652.04</v>
      </c>
      <c r="H20" s="16">
        <f t="shared" si="3"/>
        <v>3060.05</v>
      </c>
      <c r="I20" s="16">
        <f t="shared" si="3"/>
        <v>3672.06</v>
      </c>
    </row>
    <row r="21" spans="1:13" ht="15.75" x14ac:dyDescent="0.25">
      <c r="A21" s="16"/>
      <c r="B21" s="12"/>
      <c r="C21" s="12"/>
      <c r="D21" s="13"/>
      <c r="E21" s="43"/>
      <c r="F21" s="12"/>
      <c r="G21" s="12"/>
      <c r="H21" s="12"/>
      <c r="I21" s="12"/>
    </row>
    <row r="22" spans="1:13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13" ht="15" x14ac:dyDescent="0.2">
      <c r="A23" s="9"/>
      <c r="B23" s="9" t="s">
        <v>12</v>
      </c>
      <c r="C23" s="9" t="s">
        <v>12</v>
      </c>
      <c r="D23" s="10" t="s">
        <v>12</v>
      </c>
      <c r="E23" s="40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13" ht="15" x14ac:dyDescent="0.2">
      <c r="A24" s="5" t="s">
        <v>24</v>
      </c>
      <c r="B24" s="12">
        <v>21.7</v>
      </c>
      <c r="C24" s="12">
        <v>25.32</v>
      </c>
      <c r="D24" s="12">
        <v>28.93</v>
      </c>
      <c r="E24" s="40">
        <v>32.549999999999997</v>
      </c>
      <c r="F24" s="12">
        <v>39.78</v>
      </c>
      <c r="G24" s="12">
        <v>47.02</v>
      </c>
      <c r="H24" s="12">
        <v>54.25</v>
      </c>
      <c r="I24" s="12">
        <v>65.099999999999994</v>
      </c>
    </row>
    <row r="25" spans="1:13" ht="15" x14ac:dyDescent="0.2">
      <c r="A25" s="12" t="s">
        <v>14</v>
      </c>
      <c r="B25" s="12">
        <v>185.07</v>
      </c>
      <c r="C25" s="12">
        <v>215.92</v>
      </c>
      <c r="D25" s="12">
        <v>246.76</v>
      </c>
      <c r="E25" s="43">
        <v>277.61</v>
      </c>
      <c r="F25" s="12">
        <v>339.3</v>
      </c>
      <c r="G25" s="12">
        <v>400.99</v>
      </c>
      <c r="H25" s="12">
        <v>462.68</v>
      </c>
      <c r="I25" s="12">
        <v>555.22</v>
      </c>
    </row>
    <row r="26" spans="1:13" ht="15" x14ac:dyDescent="0.2">
      <c r="A26" s="12"/>
      <c r="B26" s="15"/>
      <c r="C26" s="12"/>
      <c r="D26" s="13"/>
      <c r="E26" s="43"/>
      <c r="F26" s="12"/>
      <c r="G26" s="12"/>
      <c r="H26" s="12"/>
      <c r="I26" s="12"/>
    </row>
    <row r="27" spans="1:13" ht="15.75" x14ac:dyDescent="0.25">
      <c r="A27" s="16" t="s">
        <v>15</v>
      </c>
      <c r="B27" s="17">
        <f t="shared" ref="B27:I27" si="4">SUM(B24:B26)</f>
        <v>206.76999999999998</v>
      </c>
      <c r="C27" s="17">
        <f t="shared" si="4"/>
        <v>241.23999999999998</v>
      </c>
      <c r="D27" s="17">
        <f t="shared" si="4"/>
        <v>275.69</v>
      </c>
      <c r="E27" s="44">
        <f t="shared" si="4"/>
        <v>310.16000000000003</v>
      </c>
      <c r="F27" s="17">
        <f t="shared" si="4"/>
        <v>379.08000000000004</v>
      </c>
      <c r="G27" s="17">
        <f t="shared" si="4"/>
        <v>448.01</v>
      </c>
      <c r="H27" s="17">
        <f t="shared" si="4"/>
        <v>516.93000000000006</v>
      </c>
      <c r="I27" s="17">
        <f t="shared" si="4"/>
        <v>620.32000000000005</v>
      </c>
    </row>
    <row r="28" spans="1:13" ht="15" x14ac:dyDescent="0.2">
      <c r="A28" s="12" t="s">
        <v>25</v>
      </c>
      <c r="B28" s="12">
        <v>113.52</v>
      </c>
      <c r="C28" s="12">
        <v>132.44</v>
      </c>
      <c r="D28" s="12">
        <v>151.36000000000001</v>
      </c>
      <c r="E28" s="43">
        <v>170.28</v>
      </c>
      <c r="F28" s="12">
        <v>208.12</v>
      </c>
      <c r="G28" s="12">
        <v>245.96</v>
      </c>
      <c r="H28" s="12">
        <v>283.8</v>
      </c>
      <c r="I28" s="12">
        <v>340.56</v>
      </c>
    </row>
    <row r="29" spans="1:13" ht="15" x14ac:dyDescent="0.2">
      <c r="A29" s="12" t="s">
        <v>17</v>
      </c>
      <c r="B29" s="12">
        <v>897.06</v>
      </c>
      <c r="C29" s="12">
        <v>1046.57</v>
      </c>
      <c r="D29" s="12">
        <v>1196.08</v>
      </c>
      <c r="E29" s="43">
        <v>1345.59</v>
      </c>
      <c r="F29" s="12">
        <v>1644.61</v>
      </c>
      <c r="G29" s="12">
        <v>1943.63</v>
      </c>
      <c r="H29" s="12">
        <v>2242.65</v>
      </c>
      <c r="I29" s="12">
        <v>2691.18</v>
      </c>
    </row>
    <row r="30" spans="1:13" ht="15.75" x14ac:dyDescent="0.25">
      <c r="A30" s="16" t="s">
        <v>18</v>
      </c>
      <c r="B30" s="16">
        <f t="shared" ref="B30:I30" si="5">SUM(B27:B29)</f>
        <v>1217.3499999999999</v>
      </c>
      <c r="C30" s="16">
        <f t="shared" si="5"/>
        <v>1420.25</v>
      </c>
      <c r="D30" s="16">
        <f t="shared" si="5"/>
        <v>1623.1299999999999</v>
      </c>
      <c r="E30" s="45">
        <f t="shared" si="5"/>
        <v>1826.03</v>
      </c>
      <c r="F30" s="16">
        <f t="shared" si="5"/>
        <v>2231.81</v>
      </c>
      <c r="G30" s="16">
        <f t="shared" si="5"/>
        <v>2637.6000000000004</v>
      </c>
      <c r="H30" s="16">
        <f t="shared" si="5"/>
        <v>3043.38</v>
      </c>
      <c r="I30" s="16">
        <f t="shared" si="5"/>
        <v>3652.06</v>
      </c>
      <c r="L30" s="25"/>
      <c r="M30" s="28"/>
    </row>
    <row r="31" spans="1:13" ht="15.75" x14ac:dyDescent="0.25">
      <c r="A31" s="1"/>
      <c r="B31" s="87" t="s">
        <v>35</v>
      </c>
      <c r="C31" s="87"/>
      <c r="D31" s="87"/>
      <c r="E31" s="87"/>
      <c r="F31" s="87"/>
      <c r="G31" s="87"/>
      <c r="H31" s="87"/>
      <c r="I31" s="2" t="s">
        <v>21</v>
      </c>
    </row>
    <row r="32" spans="1:13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 t="s">
        <v>12</v>
      </c>
      <c r="C33" s="9" t="s">
        <v>12</v>
      </c>
      <c r="D33" s="10" t="s">
        <v>12</v>
      </c>
      <c r="E33" s="40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 x14ac:dyDescent="0.2">
      <c r="A34" s="5" t="s">
        <v>24</v>
      </c>
      <c r="B34" s="12">
        <v>7.21</v>
      </c>
      <c r="C34" s="12">
        <v>8.42</v>
      </c>
      <c r="D34" s="12">
        <v>9.6199999999999992</v>
      </c>
      <c r="E34" s="40">
        <v>10.82</v>
      </c>
      <c r="F34" s="12">
        <v>13.22</v>
      </c>
      <c r="G34" s="12">
        <v>15.63</v>
      </c>
      <c r="H34" s="12">
        <v>18.03</v>
      </c>
      <c r="I34" s="12">
        <v>21.64</v>
      </c>
    </row>
    <row r="35" spans="1:9" ht="15" x14ac:dyDescent="0.2">
      <c r="A35" s="12" t="s">
        <v>14</v>
      </c>
      <c r="B35" s="12">
        <v>185.07</v>
      </c>
      <c r="C35" s="12">
        <v>215.92</v>
      </c>
      <c r="D35" s="12">
        <v>246.76</v>
      </c>
      <c r="E35" s="43">
        <v>277.61</v>
      </c>
      <c r="F35" s="12">
        <v>339.3</v>
      </c>
      <c r="G35" s="12">
        <v>400.99</v>
      </c>
      <c r="H35" s="12">
        <v>462.68</v>
      </c>
      <c r="I35" s="12">
        <v>555.22</v>
      </c>
    </row>
    <row r="36" spans="1:9" ht="15" x14ac:dyDescent="0.2">
      <c r="A36" s="12"/>
      <c r="B36" s="15"/>
      <c r="C36" s="12"/>
      <c r="D36" s="13"/>
      <c r="E36" s="43"/>
      <c r="F36" s="12"/>
      <c r="G36" s="12"/>
      <c r="H36" s="12"/>
      <c r="I36" s="12"/>
    </row>
    <row r="37" spans="1:9" ht="15.75" x14ac:dyDescent="0.25">
      <c r="A37" s="16" t="s">
        <v>15</v>
      </c>
      <c r="B37" s="17">
        <f t="shared" ref="B37:I37" si="6">SUM(B34:B36)</f>
        <v>192.28</v>
      </c>
      <c r="C37" s="17">
        <f t="shared" si="6"/>
        <v>224.33999999999997</v>
      </c>
      <c r="D37" s="17">
        <f t="shared" si="6"/>
        <v>256.38</v>
      </c>
      <c r="E37" s="44">
        <f t="shared" si="6"/>
        <v>288.43</v>
      </c>
      <c r="F37" s="17">
        <f t="shared" si="6"/>
        <v>352.52000000000004</v>
      </c>
      <c r="G37" s="17">
        <f t="shared" si="6"/>
        <v>416.62</v>
      </c>
      <c r="H37" s="17">
        <f t="shared" si="6"/>
        <v>480.71000000000004</v>
      </c>
      <c r="I37" s="17">
        <f t="shared" si="6"/>
        <v>576.86</v>
      </c>
    </row>
    <row r="38" spans="1:9" ht="15" x14ac:dyDescent="0.2">
      <c r="A38" s="12" t="s">
        <v>25</v>
      </c>
      <c r="B38" s="12">
        <v>113.52</v>
      </c>
      <c r="C38" s="12">
        <v>132.44</v>
      </c>
      <c r="D38" s="12">
        <v>151.36000000000001</v>
      </c>
      <c r="E38" s="43">
        <v>170.28</v>
      </c>
      <c r="F38" s="12">
        <v>208.12</v>
      </c>
      <c r="G38" s="12">
        <v>245.96</v>
      </c>
      <c r="H38" s="12">
        <v>283.8</v>
      </c>
      <c r="I38" s="12">
        <v>340.56</v>
      </c>
    </row>
    <row r="39" spans="1:9" ht="15" x14ac:dyDescent="0.2">
      <c r="A39" s="12" t="s">
        <v>17</v>
      </c>
      <c r="B39" s="12">
        <v>897.06</v>
      </c>
      <c r="C39" s="12">
        <v>1046.57</v>
      </c>
      <c r="D39" s="12">
        <v>1196.08</v>
      </c>
      <c r="E39" s="43">
        <v>1345.59</v>
      </c>
      <c r="F39" s="12">
        <v>1644.61</v>
      </c>
      <c r="G39" s="12">
        <v>1943.63</v>
      </c>
      <c r="H39" s="12">
        <v>2242.65</v>
      </c>
      <c r="I39" s="12">
        <v>2691.18</v>
      </c>
    </row>
    <row r="40" spans="1:9" ht="15.75" x14ac:dyDescent="0.25">
      <c r="A40" s="16" t="s">
        <v>18</v>
      </c>
      <c r="B40" s="16">
        <f t="shared" ref="B40:I40" si="7">SUM(B37:B39)</f>
        <v>1202.8599999999999</v>
      </c>
      <c r="C40" s="16">
        <f t="shared" si="7"/>
        <v>1403.35</v>
      </c>
      <c r="D40" s="16">
        <f t="shared" si="7"/>
        <v>1603.82</v>
      </c>
      <c r="E40" s="45">
        <f t="shared" si="7"/>
        <v>1804.3</v>
      </c>
      <c r="F40" s="16">
        <f t="shared" si="7"/>
        <v>2205.25</v>
      </c>
      <c r="G40" s="16">
        <f t="shared" si="7"/>
        <v>2606.21</v>
      </c>
      <c r="H40" s="16">
        <f t="shared" si="7"/>
        <v>3007.16</v>
      </c>
      <c r="I40" s="16">
        <f t="shared" si="7"/>
        <v>3608.6</v>
      </c>
    </row>
    <row r="41" spans="1:9" ht="15.75" x14ac:dyDescent="0.2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 t="s">
        <v>12</v>
      </c>
      <c r="C43" s="9" t="s">
        <v>12</v>
      </c>
      <c r="D43" s="10" t="s">
        <v>12</v>
      </c>
      <c r="E43" s="40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 x14ac:dyDescent="0.2">
      <c r="A44" s="12" t="s">
        <v>13</v>
      </c>
      <c r="B44" s="12">
        <v>9.98</v>
      </c>
      <c r="C44" s="12">
        <v>11.64</v>
      </c>
      <c r="D44" s="12">
        <v>13.31</v>
      </c>
      <c r="E44" s="43">
        <v>14.97</v>
      </c>
      <c r="F44" s="12">
        <v>18.3</v>
      </c>
      <c r="G44" s="12">
        <v>21.62</v>
      </c>
      <c r="H44" s="12">
        <v>24.95</v>
      </c>
      <c r="I44" s="12">
        <v>29.94</v>
      </c>
    </row>
    <row r="45" spans="1:9" ht="15" x14ac:dyDescent="0.2">
      <c r="A45" s="12" t="s">
        <v>14</v>
      </c>
      <c r="B45" s="12">
        <v>185.07</v>
      </c>
      <c r="C45" s="12">
        <v>215.92</v>
      </c>
      <c r="D45" s="12">
        <v>246.76</v>
      </c>
      <c r="E45" s="43">
        <v>277.61</v>
      </c>
      <c r="F45" s="12">
        <v>339.3</v>
      </c>
      <c r="G45" s="12">
        <v>400.99</v>
      </c>
      <c r="H45" s="12">
        <v>462.68</v>
      </c>
      <c r="I45" s="12">
        <v>555.22</v>
      </c>
    </row>
    <row r="46" spans="1:9" ht="15" x14ac:dyDescent="0.2">
      <c r="A46" s="12"/>
      <c r="B46" s="23"/>
      <c r="C46" s="12"/>
      <c r="D46" s="13"/>
      <c r="E46" s="43"/>
      <c r="F46" s="12"/>
      <c r="G46" s="12"/>
      <c r="H46" s="12"/>
      <c r="I46" s="12"/>
    </row>
    <row r="47" spans="1:9" ht="15.75" x14ac:dyDescent="0.25">
      <c r="A47" s="16" t="s">
        <v>15</v>
      </c>
      <c r="B47" s="17">
        <f t="shared" ref="B47:I47" si="8">SUM(B44:B46)</f>
        <v>195.04999999999998</v>
      </c>
      <c r="C47" s="17">
        <f t="shared" si="8"/>
        <v>227.56</v>
      </c>
      <c r="D47" s="17">
        <f t="shared" si="8"/>
        <v>260.07</v>
      </c>
      <c r="E47" s="44">
        <f t="shared" si="8"/>
        <v>292.58000000000004</v>
      </c>
      <c r="F47" s="17">
        <f t="shared" si="8"/>
        <v>357.6</v>
      </c>
      <c r="G47" s="17">
        <f t="shared" si="8"/>
        <v>422.61</v>
      </c>
      <c r="H47" s="17">
        <f t="shared" si="8"/>
        <v>487.63</v>
      </c>
      <c r="I47" s="17">
        <f t="shared" si="8"/>
        <v>585.16000000000008</v>
      </c>
    </row>
    <row r="48" spans="1:9" ht="15" x14ac:dyDescent="0.2">
      <c r="A48" s="12" t="s">
        <v>25</v>
      </c>
      <c r="B48" s="12">
        <v>113.52</v>
      </c>
      <c r="C48" s="12">
        <v>132.44</v>
      </c>
      <c r="D48" s="12">
        <v>151.36000000000001</v>
      </c>
      <c r="E48" s="43">
        <v>170.28</v>
      </c>
      <c r="F48" s="12">
        <v>208.12</v>
      </c>
      <c r="G48" s="12">
        <v>245.96</v>
      </c>
      <c r="H48" s="12">
        <v>283.8</v>
      </c>
      <c r="I48" s="12">
        <v>340.56</v>
      </c>
    </row>
    <row r="49" spans="1:13" ht="15" x14ac:dyDescent="0.2">
      <c r="A49" s="12" t="s">
        <v>17</v>
      </c>
      <c r="B49" s="12">
        <v>897.06</v>
      </c>
      <c r="C49" s="12">
        <v>1046.57</v>
      </c>
      <c r="D49" s="12">
        <v>1196.08</v>
      </c>
      <c r="E49" s="43">
        <v>1345.59</v>
      </c>
      <c r="F49" s="12">
        <v>1644.61</v>
      </c>
      <c r="G49" s="12">
        <v>1943.63</v>
      </c>
      <c r="H49" s="12">
        <v>2242.65</v>
      </c>
      <c r="I49" s="12">
        <v>2691.18</v>
      </c>
    </row>
    <row r="50" spans="1:13" ht="15.75" x14ac:dyDescent="0.25">
      <c r="A50" s="16" t="s">
        <v>18</v>
      </c>
      <c r="B50" s="16">
        <f t="shared" ref="B50:I50" si="9">SUM(B47:B49)</f>
        <v>1205.6299999999999</v>
      </c>
      <c r="C50" s="16">
        <f t="shared" si="9"/>
        <v>1406.57</v>
      </c>
      <c r="D50" s="24">
        <f t="shared" si="9"/>
        <v>1607.51</v>
      </c>
      <c r="E50" s="45">
        <f t="shared" si="9"/>
        <v>1808.4499999999998</v>
      </c>
      <c r="F50" s="16">
        <f t="shared" si="9"/>
        <v>2210.33</v>
      </c>
      <c r="G50" s="16">
        <f t="shared" si="9"/>
        <v>2612.2000000000003</v>
      </c>
      <c r="H50" s="16">
        <f t="shared" si="9"/>
        <v>3014.08</v>
      </c>
      <c r="I50" s="16">
        <f t="shared" si="9"/>
        <v>3616.8999999999996</v>
      </c>
      <c r="L50" s="25"/>
      <c r="M50" s="28"/>
    </row>
    <row r="53" spans="1:13" x14ac:dyDescent="0.2">
      <c r="B53" s="25"/>
      <c r="C53" s="25"/>
      <c r="D53" s="25"/>
      <c r="E53" s="38">
        <f>E49-'Appendix 2 2016-17'!E49</f>
        <v>63.949999999999818</v>
      </c>
      <c r="F53" s="25"/>
      <c r="G53" s="25"/>
      <c r="H53" s="25"/>
      <c r="I53" s="25"/>
    </row>
    <row r="54" spans="1:13" x14ac:dyDescent="0.2">
      <c r="E54" s="38">
        <f>E48-'Appendix 2 2016-17'!E48</f>
        <v>3.3199999999999932</v>
      </c>
    </row>
    <row r="55" spans="1:13" x14ac:dyDescent="0.2">
      <c r="E55" s="38">
        <f>E47-'Appendix 2 2016-17'!E47</f>
        <v>5.7100000000000364</v>
      </c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L24" sqref="L24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35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/>
      <c r="C3" s="9"/>
      <c r="D3" s="10"/>
      <c r="E3" s="40"/>
      <c r="F3" s="9"/>
      <c r="G3" s="9"/>
      <c r="H3" s="9"/>
      <c r="I3" s="9"/>
    </row>
    <row r="4" spans="1:9" ht="15" x14ac:dyDescent="0.2">
      <c r="A4" s="5" t="s">
        <v>24</v>
      </c>
      <c r="B4" s="75">
        <f>SUM(('Appendix 2 2017-18'!B4-'Appendix 2 2016-17'!B4)/'Appendix 2 2016-17'!B4)</f>
        <v>0.14101221640488654</v>
      </c>
      <c r="C4" s="75">
        <f>SUM(('Appendix 2 2017-18'!C4-'Appendix 2 2016-17'!C4)/'Appendix 2 2016-17'!C4)</f>
        <v>0.14059228238109492</v>
      </c>
      <c r="D4" s="75">
        <f>SUM(('Appendix 2 2017-18'!D4-'Appendix 2 2016-17'!D4)/'Appendix 2 2016-17'!D4)</f>
        <v>0.14083769633507839</v>
      </c>
      <c r="E4" s="76">
        <f>SUM(('Appendix 2 2017-18'!E4-'Appendix 2 2016-17'!E4)/'Appendix 2 2016-17'!E4)</f>
        <v>0.14076314564913925</v>
      </c>
      <c r="F4" s="75">
        <f>SUM(('Appendix 2 2017-18'!F4-'Appendix 2 2016-17'!F4)/'Appendix 2 2016-17'!F4)</f>
        <v>0.14087188273367596</v>
      </c>
      <c r="G4" s="75">
        <f>SUM(('Appendix 2 2017-18'!G4-'Appendix 2 2016-17'!G4)/'Appendix 2 2016-17'!G4)</f>
        <v>0.14078608247422672</v>
      </c>
      <c r="H4" s="75">
        <f>SUM(('Appendix 2 2017-18'!H4-'Appendix 2 2016-17'!H4)/'Appendix 2 2016-17'!H4)</f>
        <v>0.14086276699706832</v>
      </c>
      <c r="I4" s="75">
        <f>SUM(('Appendix 2 2017-18'!I4-'Appendix 2 2016-17'!I4)/'Appendix 2 2016-17'!I4)</f>
        <v>0.14076314564913925</v>
      </c>
    </row>
    <row r="5" spans="1:9" ht="15" x14ac:dyDescent="0.2">
      <c r="A5" s="12" t="s">
        <v>14</v>
      </c>
      <c r="B5" s="75">
        <f>SUM(('Appendix 2 2017-18'!B5-'Appendix 2 2016-17'!B5)/'Appendix 2 2016-17'!B5)</f>
        <v>1.9894191557367932E-2</v>
      </c>
      <c r="C5" s="75">
        <f>SUM(('Appendix 2 2017-18'!C5-'Appendix 2 2016-17'!C5)/'Appendix 2 2016-17'!C5)</f>
        <v>1.9933868682097303E-2</v>
      </c>
      <c r="D5" s="75">
        <f>SUM(('Appendix 2 2017-18'!D5-'Appendix 2 2016-17'!D5)/'Appendix 2 2016-17'!D5)</f>
        <v>1.9880140524901849E-2</v>
      </c>
      <c r="E5" s="76">
        <f>SUM(('Appendix 2 2017-18'!E5-'Appendix 2 2016-17'!E5)/'Appendix 2 2016-17'!E5)</f>
        <v>1.9912561078658349E-2</v>
      </c>
      <c r="F5" s="75">
        <f>SUM(('Appendix 2 2017-18'!F5-'Appendix 2 2016-17'!F5)/'Appendix 2 2016-17'!F5)</f>
        <v>1.9899002044006266E-2</v>
      </c>
      <c r="G5" s="75">
        <f>SUM(('Appendix 2 2017-18'!G5-'Appendix 2 2016-17'!G5)/'Appendix 2 2016-17'!G5)</f>
        <v>1.991555600773218E-2</v>
      </c>
      <c r="H5" s="75">
        <f>SUM(('Appendix 2 2017-18'!H5-'Appendix 2 2016-17'!H5)/'Appendix 2 2016-17'!H5)</f>
        <v>1.9905213270142247E-2</v>
      </c>
      <c r="I5" s="75">
        <f>SUM(('Appendix 2 2017-18'!I5-'Appendix 2 2016-17'!I5)/'Appendix 2 2016-17'!I5)</f>
        <v>1.9912561078658349E-2</v>
      </c>
    </row>
    <row r="6" spans="1:9" ht="15" x14ac:dyDescent="0.2">
      <c r="A6" s="12"/>
      <c r="B6" s="75"/>
      <c r="C6" s="75"/>
      <c r="D6" s="75"/>
      <c r="E6" s="76"/>
      <c r="F6" s="75"/>
      <c r="G6" s="75"/>
      <c r="H6" s="75"/>
      <c r="I6" s="75"/>
    </row>
    <row r="7" spans="1:9" ht="15.75" x14ac:dyDescent="0.25">
      <c r="A7" s="16" t="s">
        <v>15</v>
      </c>
      <c r="B7" s="75">
        <f>SUM(('Appendix 2 2017-18'!B7-'Appendix 2 2016-17'!B7)/'Appendix 2 2016-17'!B7)</f>
        <v>3.640949978582636E-2</v>
      </c>
      <c r="C7" s="75">
        <f>SUM(('Appendix 2 2017-18'!C7-'Appendix 2 2016-17'!C7)/'Appendix 2 2016-17'!C7)</f>
        <v>3.6388854893321859E-2</v>
      </c>
      <c r="D7" s="75">
        <f>SUM(('Appendix 2 2017-18'!D7-'Appendix 2 2016-17'!D7)/'Appendix 2 2016-17'!D7)</f>
        <v>3.637337140817419E-2</v>
      </c>
      <c r="E7" s="76">
        <f>SUM(('Appendix 2 2017-18'!E7-'Appendix 2 2016-17'!E7)/'Appendix 2 2016-17'!E7)</f>
        <v>3.6393057714883936E-2</v>
      </c>
      <c r="F7" s="75">
        <f>SUM(('Appendix 2 2017-18'!F7-'Appendix 2 2016-17'!F7)/'Appendix 2 2016-17'!F7)</f>
        <v>3.6395732198021807E-2</v>
      </c>
      <c r="G7" s="75">
        <f>SUM(('Appendix 2 2017-18'!G7-'Appendix 2 2016-17'!G7)/'Appendix 2 2016-17'!G7)</f>
        <v>3.639838327036287E-2</v>
      </c>
      <c r="H7" s="75">
        <f>SUM(('Appendix 2 2017-18'!H7-'Appendix 2 2016-17'!H7)/'Appendix 2 2016-17'!H7)</f>
        <v>3.6399634480657944E-2</v>
      </c>
      <c r="I7" s="75">
        <f>SUM(('Appendix 2 2017-18'!I7-'Appendix 2 2016-17'!I7)/'Appendix 2 2016-17'!I7)</f>
        <v>3.6393057714883936E-2</v>
      </c>
    </row>
    <row r="8" spans="1:9" ht="15" x14ac:dyDescent="0.2">
      <c r="A8" s="12" t="s">
        <v>25</v>
      </c>
      <c r="B8" s="75">
        <f>SUM(('Appendix 2 2017-18'!B8-'Appendix 2 2016-17'!B8)/'Appendix 2 2016-17'!B8)</f>
        <v>1.9854460515676881E-2</v>
      </c>
      <c r="C8" s="75">
        <f>SUM(('Appendix 2 2017-18'!C8-'Appendix 2 2016-17'!C8)/'Appendix 2 2016-17'!C8)</f>
        <v>1.9867549668874048E-2</v>
      </c>
      <c r="D8" s="75">
        <f>SUM(('Appendix 2 2017-18'!D8-'Appendix 2 2016-17'!D8)/'Appendix 2 2016-17'!D8)</f>
        <v>1.9877366754261959E-2</v>
      </c>
      <c r="E8" s="76">
        <f>SUM(('Appendix 2 2017-18'!E8-'Appendix 2 2016-17'!E8)/'Appendix 2 2016-17'!E8)</f>
        <v>1.9885002395783381E-2</v>
      </c>
      <c r="F8" s="75">
        <f>SUM(('Appendix 2 2017-18'!F8-'Appendix 2 2016-17'!F8)/'Appendix 2 2016-17'!F8)</f>
        <v>1.9896108987552692E-2</v>
      </c>
      <c r="G8" s="75">
        <f>SUM(('Appendix 2 2017-18'!G8-'Appendix 2 2016-17'!G8)/'Appendix 2 2016-17'!G8)</f>
        <v>1.9903798308177192E-2</v>
      </c>
      <c r="H8" s="75">
        <f>SUM(('Appendix 2 2017-18'!H8-'Appendix 2 2016-17'!H8)/'Appendix 2 2016-17'!H8)</f>
        <v>1.9872785424228375E-2</v>
      </c>
      <c r="I8" s="75">
        <f>SUM(('Appendix 2 2017-18'!I8-'Appendix 2 2016-17'!I8)/'Appendix 2 2016-17'!I8)</f>
        <v>1.9885002395783381E-2</v>
      </c>
    </row>
    <row r="9" spans="1:9" ht="15" x14ac:dyDescent="0.2">
      <c r="A9" s="12" t="s">
        <v>17</v>
      </c>
      <c r="B9" s="75">
        <f>SUM(('Appendix 2 2017-18'!B9-'Appendix 2 2016-17'!B9)/'Appendix 2 2016-17'!B9)</f>
        <v>4.9892911063516024E-2</v>
      </c>
      <c r="C9" s="75">
        <f>SUM(('Appendix 2 2017-18'!C9-'Appendix 2 2016-17'!C9)/'Appendix 2 2016-17'!C9)</f>
        <v>4.9898177221792975E-2</v>
      </c>
      <c r="D9" s="75">
        <f>SUM(('Appendix 2 2017-18'!D9-'Appendix 2 2016-17'!D9)/'Appendix 2 2016-17'!D9)</f>
        <v>4.9892911063515955E-2</v>
      </c>
      <c r="E9" s="76">
        <f>SUM(('Appendix 2 2017-18'!E9-'Appendix 2 2016-17'!E9)/'Appendix 2 2016-17'!E9)</f>
        <v>4.9897006959832568E-2</v>
      </c>
      <c r="F9" s="75">
        <f>SUM(('Appendix 2 2017-18'!F9-'Appendix 2 2016-17'!F9)/'Appendix 2 2016-17'!F9)</f>
        <v>4.9896262249034345E-2</v>
      </c>
      <c r="G9" s="75">
        <f>SUM(('Appendix 2 2017-18'!G9-'Appendix 2 2016-17'!G9)/'Appendix 2 2016-17'!G9)</f>
        <v>4.9895746680639196E-2</v>
      </c>
      <c r="H9" s="75">
        <f>SUM(('Appendix 2 2017-18'!H9-'Appendix 2 2016-17'!H9)/'Appendix 2 2016-17'!H9)</f>
        <v>4.989536859747102E-2</v>
      </c>
      <c r="I9" s="75">
        <f>SUM(('Appendix 2 2017-18'!I9-'Appendix 2 2016-17'!I9)/'Appendix 2 2016-17'!I9)</f>
        <v>4.9897006959832568E-2</v>
      </c>
    </row>
    <row r="10" spans="1:9" ht="15.75" x14ac:dyDescent="0.25">
      <c r="A10" s="16" t="s">
        <v>18</v>
      </c>
      <c r="B10" s="84">
        <f>SUM(('Appendix 2 2017-18'!B10-'Appendix 2 2016-17'!B10)/'Appendix 2 2016-17'!B10)</f>
        <v>4.4640047625122262E-2</v>
      </c>
      <c r="C10" s="84">
        <f>SUM(('Appendix 2 2017-18'!C10-'Appendix 2 2016-17'!C10)/'Appendix 2 2016-17'!C10)</f>
        <v>4.4641425259873579E-2</v>
      </c>
      <c r="D10" s="84">
        <f>SUM(('Appendix 2 2017-18'!D10-'Appendix 2 2016-17'!D10)/'Appendix 2 2016-17'!D10)</f>
        <v>4.4635795382064053E-2</v>
      </c>
      <c r="E10" s="85">
        <f>SUM(('Appendix 2 2017-18'!E10-'Appendix 2 2016-17'!E10)/'Appendix 2 2016-17'!E10)</f>
        <v>4.4643009009111043E-2</v>
      </c>
      <c r="F10" s="84">
        <f>SUM(('Appendix 2 2017-18'!F10-'Appendix 2 2016-17'!F10)/'Appendix 2 2016-17'!F10)</f>
        <v>4.4644016848199103E-2</v>
      </c>
      <c r="G10" s="84">
        <f>SUM(('Appendix 2 2017-18'!G10-'Appendix 2 2016-17'!G10)/'Appendix 2 2016-17'!G10)</f>
        <v>4.4644889820462795E-2</v>
      </c>
      <c r="H10" s="84">
        <f>SUM(('Appendix 2 2017-18'!H10-'Appendix 2 2016-17'!H10)/'Appendix 2 2016-17'!H10)</f>
        <v>4.4641824453500956E-2</v>
      </c>
      <c r="I10" s="84">
        <f>SUM(('Appendix 2 2017-18'!I10-'Appendix 2 2016-17'!I10)/'Appendix 2 2016-17'!I10)</f>
        <v>4.4643009009111043E-2</v>
      </c>
    </row>
    <row r="11" spans="1:9" ht="15" x14ac:dyDescent="0.2">
      <c r="A11" s="12"/>
      <c r="B11" s="77"/>
      <c r="C11" s="77"/>
      <c r="D11" s="78"/>
      <c r="E11" s="79"/>
      <c r="F11" s="77"/>
      <c r="G11" s="77"/>
      <c r="H11" s="77"/>
      <c r="I11" s="77"/>
    </row>
    <row r="12" spans="1:9" ht="15" x14ac:dyDescent="0.2">
      <c r="A12" s="20" t="s">
        <v>19</v>
      </c>
      <c r="B12" s="80" t="s">
        <v>4</v>
      </c>
      <c r="C12" s="80" t="s">
        <v>5</v>
      </c>
      <c r="D12" s="81" t="s">
        <v>6</v>
      </c>
      <c r="E12" s="82" t="s">
        <v>7</v>
      </c>
      <c r="F12" s="80" t="s">
        <v>8</v>
      </c>
      <c r="G12" s="80" t="s">
        <v>9</v>
      </c>
      <c r="H12" s="80" t="s">
        <v>10</v>
      </c>
      <c r="I12" s="80" t="s">
        <v>11</v>
      </c>
    </row>
    <row r="13" spans="1:9" ht="15" x14ac:dyDescent="0.2">
      <c r="A13" s="9"/>
      <c r="B13" s="80"/>
      <c r="C13" s="80"/>
      <c r="D13" s="81"/>
      <c r="E13" s="82"/>
      <c r="F13" s="80"/>
      <c r="G13" s="80"/>
      <c r="H13" s="80"/>
      <c r="I13" s="80"/>
    </row>
    <row r="14" spans="1:9" ht="15" x14ac:dyDescent="0.2">
      <c r="A14" s="5" t="s">
        <v>24</v>
      </c>
      <c r="B14" s="75">
        <f>SUM(('Appendix 2 2017-18'!B14-'Appendix 2 2016-17'!B14)/'Appendix 2 2016-17'!B14)</f>
        <v>3.0137981118373344E-2</v>
      </c>
      <c r="C14" s="75">
        <f>SUM(('Appendix 2 2017-18'!C14-'Appendix 2 2016-17'!C14)/'Appendix 2 2016-17'!C14)</f>
        <v>2.9878618113912257E-2</v>
      </c>
      <c r="D14" s="75">
        <f>SUM(('Appendix 2 2017-18'!D14-'Appendix 2 2016-17'!D14)/'Appendix 2 2016-17'!D14)</f>
        <v>2.9956427015250583E-2</v>
      </c>
      <c r="E14" s="76">
        <f>SUM(('Appendix 2 2017-18'!E14-'Appendix 2 2016-17'!E14)/'Appendix 2 2016-17'!E14)</f>
        <v>3.0016945049624662E-2</v>
      </c>
      <c r="F14" s="75">
        <f>SUM(('Appendix 2 2017-18'!F14-'Appendix 2 2016-17'!F14)/'Appendix 2 2016-17'!F14)</f>
        <v>3.0104971281441791E-2</v>
      </c>
      <c r="G14" s="75">
        <f>SUM(('Appendix 2 2017-18'!G14-'Appendix 2 2016-17'!G14)/'Appendix 2 2016-17'!G14)</f>
        <v>2.999832411597116E-2</v>
      </c>
      <c r="H14" s="75">
        <f>SUM(('Appendix 2 2017-18'!H14-'Appendix 2 2016-17'!H14)/'Appendix 2 2016-17'!H14)</f>
        <v>3.0065359477124291E-2</v>
      </c>
      <c r="I14" s="75">
        <f>SUM(('Appendix 2 2017-18'!I14-'Appendix 2 2016-17'!I14)/'Appendix 2 2016-17'!I14)</f>
        <v>3.0016945049624662E-2</v>
      </c>
    </row>
    <row r="15" spans="1:9" ht="15" x14ac:dyDescent="0.2">
      <c r="A15" s="12" t="s">
        <v>14</v>
      </c>
      <c r="B15" s="75">
        <f>SUM(('Appendix 2 2017-18'!B15-'Appendix 2 2016-17'!B15)/'Appendix 2 2016-17'!B15)</f>
        <v>1.9894191557367932E-2</v>
      </c>
      <c r="C15" s="75">
        <f>SUM(('Appendix 2 2017-18'!C15-'Appendix 2 2016-17'!C15)/'Appendix 2 2016-17'!C15)</f>
        <v>1.9933868682097303E-2</v>
      </c>
      <c r="D15" s="75">
        <f>SUM(('Appendix 2 2017-18'!D15-'Appendix 2 2016-17'!D15)/'Appendix 2 2016-17'!D15)</f>
        <v>1.9880140524901849E-2</v>
      </c>
      <c r="E15" s="76">
        <f>SUM(('Appendix 2 2017-18'!E15-'Appendix 2 2016-17'!E15)/'Appendix 2 2016-17'!E15)</f>
        <v>1.9912561078658349E-2</v>
      </c>
      <c r="F15" s="75">
        <f>SUM(('Appendix 2 2017-18'!F15-'Appendix 2 2016-17'!F15)/'Appendix 2 2016-17'!F15)</f>
        <v>1.9899002044006266E-2</v>
      </c>
      <c r="G15" s="75">
        <f>SUM(('Appendix 2 2017-18'!G15-'Appendix 2 2016-17'!G15)/'Appendix 2 2016-17'!G15)</f>
        <v>1.991555600773218E-2</v>
      </c>
      <c r="H15" s="75">
        <f>SUM(('Appendix 2 2017-18'!H15-'Appendix 2 2016-17'!H15)/'Appendix 2 2016-17'!H15)</f>
        <v>1.9905213270142247E-2</v>
      </c>
      <c r="I15" s="75">
        <f>SUM(('Appendix 2 2017-18'!I15-'Appendix 2 2016-17'!I15)/'Appendix 2 2016-17'!I15)</f>
        <v>1.9912561078658349E-2</v>
      </c>
    </row>
    <row r="16" spans="1:9" ht="15" x14ac:dyDescent="0.2">
      <c r="A16" s="12"/>
      <c r="B16" s="75"/>
      <c r="C16" s="75"/>
      <c r="D16" s="75"/>
      <c r="E16" s="76"/>
      <c r="F16" s="75"/>
      <c r="G16" s="75"/>
      <c r="H16" s="75"/>
      <c r="I16" s="75"/>
    </row>
    <row r="17" spans="1:9" ht="15.75" x14ac:dyDescent="0.25">
      <c r="A17" s="16" t="s">
        <v>15</v>
      </c>
      <c r="B17" s="75">
        <f>SUM(('Appendix 2 2017-18'!B17-'Appendix 2 2016-17'!B17)/'Appendix 2 2016-17'!B17)</f>
        <v>2.1244019138755971E-2</v>
      </c>
      <c r="C17" s="75">
        <f>SUM(('Appendix 2 2017-18'!C17-'Appendix 2 2016-17'!C17)/'Appendix 2 2016-17'!C17)</f>
        <v>2.124430955993933E-2</v>
      </c>
      <c r="D17" s="75">
        <f>SUM(('Appendix 2 2017-18'!D17-'Appendix 2 2016-17'!D17)/'Appendix 2 2016-17'!D17)</f>
        <v>2.1207880288513389E-2</v>
      </c>
      <c r="E17" s="76">
        <f>SUM(('Appendix 2 2017-18'!E17-'Appendix 2 2016-17'!E17)/'Appendix 2 2016-17'!E17)</f>
        <v>2.1244019138756062E-2</v>
      </c>
      <c r="F17" s="75">
        <f>SUM(('Appendix 2 2017-18'!F17-'Appendix 2 2016-17'!F17)/'Appendix 2 2016-17'!F17)</f>
        <v>2.1243834329409884E-2</v>
      </c>
      <c r="G17" s="75">
        <f>SUM(('Appendix 2 2017-18'!G17-'Appendix 2 2016-17'!G17)/'Appendix 2 2016-17'!G17)</f>
        <v>2.124417551840635E-2</v>
      </c>
      <c r="H17" s="75">
        <f>SUM(('Appendix 2 2017-18'!H17-'Appendix 2 2016-17'!H17)/'Appendix 2 2016-17'!H17)</f>
        <v>2.1244019138756023E-2</v>
      </c>
      <c r="I17" s="75">
        <f>SUM(('Appendix 2 2017-18'!I17-'Appendix 2 2016-17'!I17)/'Appendix 2 2016-17'!I17)</f>
        <v>2.1244019138756062E-2</v>
      </c>
    </row>
    <row r="18" spans="1:9" ht="15" x14ac:dyDescent="0.2">
      <c r="A18" s="12" t="s">
        <v>25</v>
      </c>
      <c r="B18" s="75">
        <f>SUM(('Appendix 2 2017-18'!B18-'Appendix 2 2016-17'!B18)/'Appendix 2 2016-17'!B18)</f>
        <v>1.9854460515676881E-2</v>
      </c>
      <c r="C18" s="75">
        <f>SUM(('Appendix 2 2017-18'!C18-'Appendix 2 2016-17'!C18)/'Appendix 2 2016-17'!C18)</f>
        <v>1.9867549668874048E-2</v>
      </c>
      <c r="D18" s="75">
        <f>SUM(('Appendix 2 2017-18'!D18-'Appendix 2 2016-17'!D18)/'Appendix 2 2016-17'!D18)</f>
        <v>1.9877366754261959E-2</v>
      </c>
      <c r="E18" s="76">
        <f>SUM(('Appendix 2 2017-18'!E18-'Appendix 2 2016-17'!E18)/'Appendix 2 2016-17'!E18)</f>
        <v>1.9885002395783381E-2</v>
      </c>
      <c r="F18" s="75">
        <f>SUM(('Appendix 2 2017-18'!F18-'Appendix 2 2016-17'!F18)/'Appendix 2 2016-17'!F18)</f>
        <v>1.9896108987552692E-2</v>
      </c>
      <c r="G18" s="75">
        <f>SUM(('Appendix 2 2017-18'!G18-'Appendix 2 2016-17'!G18)/'Appendix 2 2016-17'!G18)</f>
        <v>1.9903798308177192E-2</v>
      </c>
      <c r="H18" s="75">
        <f>SUM(('Appendix 2 2017-18'!H18-'Appendix 2 2016-17'!H18)/'Appendix 2 2016-17'!H18)</f>
        <v>1.9872785424228375E-2</v>
      </c>
      <c r="I18" s="75">
        <f>SUM(('Appendix 2 2017-18'!I18-'Appendix 2 2016-17'!I18)/'Appendix 2 2016-17'!I18)</f>
        <v>1.9885002395783381E-2</v>
      </c>
    </row>
    <row r="19" spans="1:9" ht="15" x14ac:dyDescent="0.2">
      <c r="A19" s="12" t="s">
        <v>17</v>
      </c>
      <c r="B19" s="75">
        <f>SUM(('Appendix 2 2017-18'!B19-'Appendix 2 2016-17'!B19)/'Appendix 2 2016-17'!B19)</f>
        <v>4.9892911063516024E-2</v>
      </c>
      <c r="C19" s="75">
        <f>SUM(('Appendix 2 2017-18'!C19-'Appendix 2 2016-17'!C19)/'Appendix 2 2016-17'!C19)</f>
        <v>4.9898177221792975E-2</v>
      </c>
      <c r="D19" s="75">
        <f>SUM(('Appendix 2 2017-18'!D19-'Appendix 2 2016-17'!D19)/'Appendix 2 2016-17'!D19)</f>
        <v>4.9892911063515955E-2</v>
      </c>
      <c r="E19" s="76">
        <f>SUM(('Appendix 2 2017-18'!E19-'Appendix 2 2016-17'!E19)/'Appendix 2 2016-17'!E19)</f>
        <v>4.9897006959832568E-2</v>
      </c>
      <c r="F19" s="75">
        <f>SUM(('Appendix 2 2017-18'!F19-'Appendix 2 2016-17'!F19)/'Appendix 2 2016-17'!F19)</f>
        <v>4.9896262249034345E-2</v>
      </c>
      <c r="G19" s="75">
        <f>SUM(('Appendix 2 2017-18'!G19-'Appendix 2 2016-17'!G19)/'Appendix 2 2016-17'!G19)</f>
        <v>4.9895746680639196E-2</v>
      </c>
      <c r="H19" s="75">
        <f>SUM(('Appendix 2 2017-18'!H19-'Appendix 2 2016-17'!H19)/'Appendix 2 2016-17'!H19)</f>
        <v>4.989536859747102E-2</v>
      </c>
      <c r="I19" s="75">
        <f>SUM(('Appendix 2 2017-18'!I19-'Appendix 2 2016-17'!I19)/'Appendix 2 2016-17'!I19)</f>
        <v>4.9897006959832568E-2</v>
      </c>
    </row>
    <row r="20" spans="1:9" ht="15.75" x14ac:dyDescent="0.25">
      <c r="A20" s="16" t="s">
        <v>18</v>
      </c>
      <c r="B20" s="84">
        <f>SUM(('Appendix 2 2017-18'!B20-'Appendix 2 2016-17'!B20)/'Appendix 2 2016-17'!B20)</f>
        <v>4.1949708020498126E-2</v>
      </c>
      <c r="C20" s="84">
        <f>SUM(('Appendix 2 2017-18'!C20-'Appendix 2 2016-17'!C20)/'Appendix 2 2016-17'!C20)</f>
        <v>4.1954878440300034E-2</v>
      </c>
      <c r="D20" s="84">
        <f>SUM(('Appendix 2 2017-18'!D20-'Appendix 2 2016-17'!D20)/'Appendix 2 2016-17'!D20)</f>
        <v>4.1945451759538309E-2</v>
      </c>
      <c r="E20" s="85">
        <f>SUM(('Appendix 2 2017-18'!E20-'Appendix 2 2016-17'!E20)/'Appendix 2 2016-17'!E20)</f>
        <v>4.1955621133874257E-2</v>
      </c>
      <c r="F20" s="84">
        <f>SUM(('Appendix 2 2017-18'!F20-'Appendix 2 2016-17'!F20)/'Appendix 2 2016-17'!F20)</f>
        <v>4.1956093755803864E-2</v>
      </c>
      <c r="G20" s="84">
        <f>SUM(('Appendix 2 2017-18'!G20-'Appendix 2 2016-17'!G20)/'Appendix 2 2016-17'!G20)</f>
        <v>4.1956585797072968E-2</v>
      </c>
      <c r="H20" s="84">
        <f>SUM(('Appendix 2 2017-18'!H20-'Appendix 2 2016-17'!H20)/'Appendix 2 2016-17'!H20)</f>
        <v>4.1953255880470178E-2</v>
      </c>
      <c r="I20" s="84">
        <f>SUM(('Appendix 2 2017-18'!I20-'Appendix 2 2016-17'!I20)/'Appendix 2 2016-17'!I20)</f>
        <v>4.1955621133874257E-2</v>
      </c>
    </row>
    <row r="21" spans="1:9" ht="15.75" x14ac:dyDescent="0.25">
      <c r="A21" s="16"/>
      <c r="B21" s="77"/>
      <c r="C21" s="77"/>
      <c r="D21" s="78"/>
      <c r="E21" s="79"/>
      <c r="F21" s="77"/>
      <c r="G21" s="77"/>
      <c r="H21" s="77"/>
      <c r="I21" s="77"/>
    </row>
    <row r="22" spans="1:9" ht="15" x14ac:dyDescent="0.2">
      <c r="A22" s="21" t="s">
        <v>20</v>
      </c>
      <c r="B22" s="80" t="s">
        <v>4</v>
      </c>
      <c r="C22" s="80" t="s">
        <v>5</v>
      </c>
      <c r="D22" s="81" t="s">
        <v>6</v>
      </c>
      <c r="E22" s="82" t="s">
        <v>7</v>
      </c>
      <c r="F22" s="80" t="s">
        <v>8</v>
      </c>
      <c r="G22" s="80" t="s">
        <v>9</v>
      </c>
      <c r="H22" s="80" t="s">
        <v>10</v>
      </c>
      <c r="I22" s="80" t="s">
        <v>11</v>
      </c>
    </row>
    <row r="23" spans="1:9" ht="15" x14ac:dyDescent="0.2">
      <c r="A23" s="9"/>
      <c r="B23" s="80"/>
      <c r="C23" s="80"/>
      <c r="D23" s="81"/>
      <c r="E23" s="82"/>
      <c r="F23" s="80"/>
      <c r="G23" s="80"/>
      <c r="H23" s="80"/>
      <c r="I23" s="80"/>
    </row>
    <row r="24" spans="1:9" ht="15" x14ac:dyDescent="0.2">
      <c r="A24" s="5" t="s">
        <v>24</v>
      </c>
      <c r="B24" s="75">
        <f>SUM(('Appendix 2 2017-18'!B24-'Appendix 2 2016-17'!B24)/'Appendix 2 2016-17'!B24)</f>
        <v>2.9900332225913574E-2</v>
      </c>
      <c r="C24" s="75">
        <f>SUM(('Appendix 2 2017-18'!C24-'Appendix 2 2016-17'!C24)/'Appendix 2 2016-17'!C24)</f>
        <v>3.0105777054515951E-2</v>
      </c>
      <c r="D24" s="75">
        <f>SUM(('Appendix 2 2017-18'!D24-'Appendix 2 2016-17'!D24)/'Appendix 2 2016-17'!D24)</f>
        <v>2.9903880384478457E-2</v>
      </c>
      <c r="E24" s="76">
        <f>SUM(('Appendix 2 2017-18'!E24-'Appendix 2 2016-17'!E24)/'Appendix 2 2016-17'!E24)</f>
        <v>3.0063291139240372E-2</v>
      </c>
      <c r="F24" s="75">
        <f>SUM(('Appendix 2 2017-18'!F24-'Appendix 2 2016-17'!F24)/'Appendix 2 2016-17'!F24)</f>
        <v>3.0036250647333087E-2</v>
      </c>
      <c r="G24" s="75">
        <f>SUM(('Appendix 2 2017-18'!G24-'Appendix 2 2016-17'!G24)/'Appendix 2 2016-17'!G24)</f>
        <v>3.0236634531113114E-2</v>
      </c>
      <c r="H24" s="75">
        <f>SUM(('Appendix 2 2017-18'!H24-'Appendix 2 2016-17'!H24)/'Appendix 2 2016-17'!H24)</f>
        <v>2.9998101385988196E-2</v>
      </c>
      <c r="I24" s="75">
        <f>SUM(('Appendix 2 2017-18'!I24-'Appendix 2 2016-17'!I24)/'Appendix 2 2016-17'!I24)</f>
        <v>3.0063291139240372E-2</v>
      </c>
    </row>
    <row r="25" spans="1:9" ht="15" x14ac:dyDescent="0.2">
      <c r="A25" s="12" t="s">
        <v>14</v>
      </c>
      <c r="B25" s="75">
        <f>SUM(('Appendix 2 2017-18'!B25-'Appendix 2 2016-17'!B25)/'Appendix 2 2016-17'!B25)</f>
        <v>1.9894191557367932E-2</v>
      </c>
      <c r="C25" s="75">
        <f>SUM(('Appendix 2 2017-18'!C25-'Appendix 2 2016-17'!C25)/'Appendix 2 2016-17'!C25)</f>
        <v>1.9933868682097303E-2</v>
      </c>
      <c r="D25" s="75">
        <f>SUM(('Appendix 2 2017-18'!D25-'Appendix 2 2016-17'!D25)/'Appendix 2 2016-17'!D25)</f>
        <v>1.9880140524901849E-2</v>
      </c>
      <c r="E25" s="76">
        <f>SUM(('Appendix 2 2017-18'!E25-'Appendix 2 2016-17'!E25)/'Appendix 2 2016-17'!E25)</f>
        <v>1.9912561078658349E-2</v>
      </c>
      <c r="F25" s="75">
        <f>SUM(('Appendix 2 2017-18'!F25-'Appendix 2 2016-17'!F25)/'Appendix 2 2016-17'!F25)</f>
        <v>1.9899002044006266E-2</v>
      </c>
      <c r="G25" s="75">
        <f>SUM(('Appendix 2 2017-18'!G25-'Appendix 2 2016-17'!G25)/'Appendix 2 2016-17'!G25)</f>
        <v>1.991555600773218E-2</v>
      </c>
      <c r="H25" s="75">
        <f>SUM(('Appendix 2 2017-18'!H25-'Appendix 2 2016-17'!H25)/'Appendix 2 2016-17'!H25)</f>
        <v>1.9905213270142247E-2</v>
      </c>
      <c r="I25" s="75">
        <f>SUM(('Appendix 2 2017-18'!I25-'Appendix 2 2016-17'!I25)/'Appendix 2 2016-17'!I25)</f>
        <v>1.9912561078658349E-2</v>
      </c>
    </row>
    <row r="26" spans="1:9" ht="15" x14ac:dyDescent="0.2">
      <c r="A26" s="12"/>
      <c r="B26" s="75"/>
      <c r="C26" s="75"/>
      <c r="D26" s="75"/>
      <c r="E26" s="76"/>
      <c r="F26" s="75"/>
      <c r="G26" s="75"/>
      <c r="H26" s="75"/>
      <c r="I26" s="75"/>
    </row>
    <row r="27" spans="1:9" ht="15.75" x14ac:dyDescent="0.25">
      <c r="A27" s="16" t="s">
        <v>15</v>
      </c>
      <c r="B27" s="75">
        <f>SUM(('Appendix 2 2017-18'!B27-'Appendix 2 2016-17'!B27)/'Appendix 2 2016-17'!B27)</f>
        <v>2.0935170098256954E-2</v>
      </c>
      <c r="C27" s="75">
        <f>SUM(('Appendix 2 2017-18'!C27-'Appendix 2 2016-17'!C27)/'Appendix 2 2016-17'!C27)</f>
        <v>2.0992043338412088E-2</v>
      </c>
      <c r="D27" s="75">
        <f>SUM(('Appendix 2 2017-18'!D27-'Appendix 2 2016-17'!D27)/'Appendix 2 2016-17'!D27)</f>
        <v>2.0922826247963395E-2</v>
      </c>
      <c r="E27" s="76">
        <f>SUM(('Appendix 2 2017-18'!E27-'Appendix 2 2016-17'!E27)/'Appendix 2 2016-17'!E27)</f>
        <v>2.096843214062347E-2</v>
      </c>
      <c r="F27" s="75">
        <f>SUM(('Appendix 2 2017-18'!F27-'Appendix 2 2016-17'!F27)/'Appendix 2 2016-17'!F27)</f>
        <v>2.0953406948559197E-2</v>
      </c>
      <c r="G27" s="75">
        <f>SUM(('Appendix 2 2017-18'!G27-'Appendix 2 2016-17'!G27)/'Appendix 2 2016-17'!G27)</f>
        <v>2.0989061075660845E-2</v>
      </c>
      <c r="H27" s="75">
        <f>SUM(('Appendix 2 2017-18'!H27-'Appendix 2 2016-17'!H27)/'Appendix 2 2016-17'!H27)</f>
        <v>2.0955127192289601E-2</v>
      </c>
      <c r="I27" s="75">
        <f>SUM(('Appendix 2 2017-18'!I27-'Appendix 2 2016-17'!I27)/'Appendix 2 2016-17'!I27)</f>
        <v>2.096843214062347E-2</v>
      </c>
    </row>
    <row r="28" spans="1:9" ht="15" x14ac:dyDescent="0.2">
      <c r="A28" s="12" t="s">
        <v>25</v>
      </c>
      <c r="B28" s="75">
        <f>SUM(('Appendix 2 2017-18'!B28-'Appendix 2 2016-17'!B28)/'Appendix 2 2016-17'!B28)</f>
        <v>1.9854460515676881E-2</v>
      </c>
      <c r="C28" s="75">
        <f>SUM(('Appendix 2 2017-18'!C28-'Appendix 2 2016-17'!C28)/'Appendix 2 2016-17'!C28)</f>
        <v>1.9867549668874048E-2</v>
      </c>
      <c r="D28" s="75">
        <f>SUM(('Appendix 2 2017-18'!D28-'Appendix 2 2016-17'!D28)/'Appendix 2 2016-17'!D28)</f>
        <v>1.9877366754261959E-2</v>
      </c>
      <c r="E28" s="76">
        <f>SUM(('Appendix 2 2017-18'!E28-'Appendix 2 2016-17'!E28)/'Appendix 2 2016-17'!E28)</f>
        <v>1.9885002395783381E-2</v>
      </c>
      <c r="F28" s="75">
        <f>SUM(('Appendix 2 2017-18'!F28-'Appendix 2 2016-17'!F28)/'Appendix 2 2016-17'!F28)</f>
        <v>1.9896108987552692E-2</v>
      </c>
      <c r="G28" s="75">
        <f>SUM(('Appendix 2 2017-18'!G28-'Appendix 2 2016-17'!G28)/'Appendix 2 2016-17'!G28)</f>
        <v>1.9903798308177192E-2</v>
      </c>
      <c r="H28" s="75">
        <f>SUM(('Appendix 2 2017-18'!H28-'Appendix 2 2016-17'!H28)/'Appendix 2 2016-17'!H28)</f>
        <v>1.9872785424228375E-2</v>
      </c>
      <c r="I28" s="75">
        <f>SUM(('Appendix 2 2017-18'!I28-'Appendix 2 2016-17'!I28)/'Appendix 2 2016-17'!I28)</f>
        <v>1.9885002395783381E-2</v>
      </c>
    </row>
    <row r="29" spans="1:9" ht="15" x14ac:dyDescent="0.2">
      <c r="A29" s="12" t="s">
        <v>17</v>
      </c>
      <c r="B29" s="75">
        <f>SUM(('Appendix 2 2017-18'!B29-'Appendix 2 2016-17'!B29)/'Appendix 2 2016-17'!B29)</f>
        <v>4.9892911063516024E-2</v>
      </c>
      <c r="C29" s="75">
        <f>SUM(('Appendix 2 2017-18'!C29-'Appendix 2 2016-17'!C29)/'Appendix 2 2016-17'!C29)</f>
        <v>4.9898177221792975E-2</v>
      </c>
      <c r="D29" s="75">
        <f>SUM(('Appendix 2 2017-18'!D29-'Appendix 2 2016-17'!D29)/'Appendix 2 2016-17'!D29)</f>
        <v>4.9892911063515955E-2</v>
      </c>
      <c r="E29" s="76">
        <f>SUM(('Appendix 2 2017-18'!E29-'Appendix 2 2016-17'!E29)/'Appendix 2 2016-17'!E29)</f>
        <v>4.9897006959832568E-2</v>
      </c>
      <c r="F29" s="75">
        <f>SUM(('Appendix 2 2017-18'!F29-'Appendix 2 2016-17'!F29)/'Appendix 2 2016-17'!F29)</f>
        <v>4.9896262249034345E-2</v>
      </c>
      <c r="G29" s="75">
        <f>SUM(('Appendix 2 2017-18'!G29-'Appendix 2 2016-17'!G29)/'Appendix 2 2016-17'!G29)</f>
        <v>4.9895746680639196E-2</v>
      </c>
      <c r="H29" s="75">
        <f>SUM(('Appendix 2 2017-18'!H29-'Appendix 2 2016-17'!H29)/'Appendix 2 2016-17'!H29)</f>
        <v>4.989536859747102E-2</v>
      </c>
      <c r="I29" s="75">
        <f>SUM(('Appendix 2 2017-18'!I29-'Appendix 2 2016-17'!I29)/'Appendix 2 2016-17'!I29)</f>
        <v>4.9897006959832568E-2</v>
      </c>
    </row>
    <row r="30" spans="1:9" ht="15.75" x14ac:dyDescent="0.25">
      <c r="A30" s="16" t="s">
        <v>18</v>
      </c>
      <c r="B30" s="84">
        <f>SUM(('Appendix 2 2017-18'!B30-'Appendix 2 2016-17'!B30)/'Appendix 2 2016-17'!B30)</f>
        <v>4.2010836536074646E-2</v>
      </c>
      <c r="C30" s="84">
        <f>SUM(('Appendix 2 2017-18'!C30-'Appendix 2 2016-17'!C30)/'Appendix 2 2016-17'!C30)</f>
        <v>4.2025869975127826E-2</v>
      </c>
      <c r="D30" s="84">
        <f>SUM(('Appendix 2 2017-18'!D30-'Appendix 2 2016-17'!D30)/'Appendix 2 2016-17'!D30)</f>
        <v>4.2010926435940288E-2</v>
      </c>
      <c r="E30" s="85">
        <f>SUM(('Appendix 2 2017-18'!E30-'Appendix 2 2016-17'!E30)/'Appendix 2 2016-17'!E30)</f>
        <v>4.2022609122398476E-2</v>
      </c>
      <c r="F30" s="84">
        <f>SUM(('Appendix 2 2017-18'!F30-'Appendix 2 2016-17'!F30)/'Appendix 2 2016-17'!F30)</f>
        <v>4.2020534034298097E-2</v>
      </c>
      <c r="G30" s="84">
        <f>SUM(('Appendix 2 2017-18'!G30-'Appendix 2 2016-17'!G30)/'Appendix 2 2016-17'!G30)</f>
        <v>4.2027164766397271E-2</v>
      </c>
      <c r="H30" s="84">
        <f>SUM(('Appendix 2 2017-18'!H30-'Appendix 2 2016-17'!H30)/'Appendix 2 2016-17'!H30)</f>
        <v>4.2017900063684326E-2</v>
      </c>
      <c r="I30" s="84">
        <f>SUM(('Appendix 2 2017-18'!I30-'Appendix 2 2016-17'!I30)/'Appendix 2 2016-17'!I30)</f>
        <v>4.2022609122398476E-2</v>
      </c>
    </row>
    <row r="31" spans="1:9" ht="15.75" x14ac:dyDescent="0.25">
      <c r="A31" s="1"/>
      <c r="B31" s="89" t="s">
        <v>29</v>
      </c>
      <c r="C31" s="89"/>
      <c r="D31" s="89"/>
      <c r="E31" s="89"/>
      <c r="F31" s="89"/>
      <c r="G31" s="89"/>
      <c r="H31" s="89"/>
      <c r="I31" s="83" t="s">
        <v>21</v>
      </c>
    </row>
    <row r="32" spans="1:9" ht="15" x14ac:dyDescent="0.2">
      <c r="A32" s="22" t="s">
        <v>22</v>
      </c>
      <c r="B32" s="80" t="s">
        <v>4</v>
      </c>
      <c r="C32" s="80" t="s">
        <v>5</v>
      </c>
      <c r="D32" s="81" t="s">
        <v>6</v>
      </c>
      <c r="E32" s="82" t="s">
        <v>7</v>
      </c>
      <c r="F32" s="80" t="s">
        <v>8</v>
      </c>
      <c r="G32" s="80" t="s">
        <v>9</v>
      </c>
      <c r="H32" s="80" t="s">
        <v>10</v>
      </c>
      <c r="I32" s="80" t="s">
        <v>11</v>
      </c>
    </row>
    <row r="33" spans="1:9" ht="15" x14ac:dyDescent="0.2">
      <c r="A33" s="9"/>
      <c r="B33" s="80"/>
      <c r="C33" s="80"/>
      <c r="D33" s="81"/>
      <c r="E33" s="82"/>
      <c r="F33" s="80"/>
      <c r="G33" s="80"/>
      <c r="H33" s="80"/>
      <c r="I33" s="80"/>
    </row>
    <row r="34" spans="1:9" ht="15" x14ac:dyDescent="0.2">
      <c r="A34" s="5" t="s">
        <v>24</v>
      </c>
      <c r="B34" s="75">
        <f>SUM(('Appendix 2 2017-18'!B34-'Appendix 2 2016-17'!B34)/'Appendix 2 2016-17'!B34)</f>
        <v>4.4927536231884002E-2</v>
      </c>
      <c r="C34" s="75">
        <f>SUM(('Appendix 2 2017-18'!C34-'Appendix 2 2016-17'!C34)/'Appendix 2 2016-17'!C34)</f>
        <v>4.5962732919254561E-2</v>
      </c>
      <c r="D34" s="75">
        <f>SUM(('Appendix 2 2017-18'!D34-'Appendix 2 2016-17'!D34)/'Appendix 2 2016-17'!D34)</f>
        <v>4.5652173913043471E-2</v>
      </c>
      <c r="E34" s="76">
        <f>SUM(('Appendix 2 2017-18'!E34-'Appendix 2 2016-17'!E34)/'Appendix 2 2016-17'!E34)</f>
        <v>4.5410628019323732E-2</v>
      </c>
      <c r="F34" s="75">
        <f>SUM(('Appendix 2 2017-18'!F34-'Appendix 2 2016-17'!F34)/'Appendix 2 2016-17'!F34)</f>
        <v>4.5059288537549431E-2</v>
      </c>
      <c r="G34" s="75">
        <f>SUM(('Appendix 2 2017-18'!G34-'Appendix 2 2016-17'!G34)/'Appendix 2 2016-17'!G34)</f>
        <v>4.5484949832776018E-2</v>
      </c>
      <c r="H34" s="75">
        <f>SUM(('Appendix 2 2017-18'!H34-'Appendix 2 2016-17'!H34)/'Appendix 2 2016-17'!H34)</f>
        <v>4.521739130434789E-2</v>
      </c>
      <c r="I34" s="75">
        <f>SUM(('Appendix 2 2017-18'!I34-'Appendix 2 2016-17'!I34)/'Appendix 2 2016-17'!I34)</f>
        <v>4.5410628019323732E-2</v>
      </c>
    </row>
    <row r="35" spans="1:9" ht="15" x14ac:dyDescent="0.2">
      <c r="A35" s="12" t="s">
        <v>14</v>
      </c>
      <c r="B35" s="75">
        <f>SUM(('Appendix 2 2017-18'!B35-'Appendix 2 2016-17'!B35)/'Appendix 2 2016-17'!B35)</f>
        <v>1.9894191557367932E-2</v>
      </c>
      <c r="C35" s="75">
        <f>SUM(('Appendix 2 2017-18'!C35-'Appendix 2 2016-17'!C35)/'Appendix 2 2016-17'!C35)</f>
        <v>1.9933868682097303E-2</v>
      </c>
      <c r="D35" s="75">
        <f>SUM(('Appendix 2 2017-18'!D35-'Appendix 2 2016-17'!D35)/'Appendix 2 2016-17'!D35)</f>
        <v>1.9880140524901849E-2</v>
      </c>
      <c r="E35" s="76">
        <f>SUM(('Appendix 2 2017-18'!E35-'Appendix 2 2016-17'!E35)/'Appendix 2 2016-17'!E35)</f>
        <v>1.9912561078658349E-2</v>
      </c>
      <c r="F35" s="75">
        <f>SUM(('Appendix 2 2017-18'!F35-'Appendix 2 2016-17'!F35)/'Appendix 2 2016-17'!F35)</f>
        <v>1.9899002044006266E-2</v>
      </c>
      <c r="G35" s="75">
        <f>SUM(('Appendix 2 2017-18'!G35-'Appendix 2 2016-17'!G35)/'Appendix 2 2016-17'!G35)</f>
        <v>1.991555600773218E-2</v>
      </c>
      <c r="H35" s="75">
        <f>SUM(('Appendix 2 2017-18'!H35-'Appendix 2 2016-17'!H35)/'Appendix 2 2016-17'!H35)</f>
        <v>1.9905213270142247E-2</v>
      </c>
      <c r="I35" s="75">
        <f>SUM(('Appendix 2 2017-18'!I35-'Appendix 2 2016-17'!I35)/'Appendix 2 2016-17'!I35)</f>
        <v>1.9912561078658349E-2</v>
      </c>
    </row>
    <row r="36" spans="1:9" ht="15" x14ac:dyDescent="0.2">
      <c r="A36" s="12"/>
      <c r="B36" s="75"/>
      <c r="C36" s="75"/>
      <c r="D36" s="75"/>
      <c r="E36" s="76"/>
      <c r="F36" s="75"/>
      <c r="G36" s="75"/>
      <c r="H36" s="75"/>
      <c r="I36" s="75"/>
    </row>
    <row r="37" spans="1:9" ht="15.75" x14ac:dyDescent="0.25">
      <c r="A37" s="16" t="s">
        <v>15</v>
      </c>
      <c r="B37" s="75">
        <f>SUM(('Appendix 2 2017-18'!B37-'Appendix 2 2016-17'!B37)/'Appendix 2 2016-17'!B37)</f>
        <v>2.0811212571671199E-2</v>
      </c>
      <c r="C37" s="75">
        <f>SUM(('Appendix 2 2017-18'!C37-'Appendix 2 2016-17'!C37)/'Appendix 2 2016-17'!C37)</f>
        <v>2.0887372013651765E-2</v>
      </c>
      <c r="D37" s="75">
        <f>SUM(('Appendix 2 2017-18'!D37-'Appendix 2 2016-17'!D37)/'Appendix 2 2016-17'!D37)</f>
        <v>2.0824208640254901E-2</v>
      </c>
      <c r="E37" s="76">
        <f>SUM(('Appendix 2 2017-18'!E37-'Appendix 2 2016-17'!E37)/'Appendix 2 2016-17'!E37)</f>
        <v>2.0846605790330524E-2</v>
      </c>
      <c r="F37" s="75">
        <f>SUM(('Appendix 2 2017-18'!F37-'Appendix 2 2016-17'!F37)/'Appendix 2 2016-17'!F37)</f>
        <v>2.082066429212653E-2</v>
      </c>
      <c r="G37" s="75">
        <f>SUM(('Appendix 2 2017-18'!G37-'Appendix 2 2016-17'!G37)/'Appendix 2 2016-17'!G37)</f>
        <v>2.0852221214868516E-2</v>
      </c>
      <c r="H37" s="75">
        <f>SUM(('Appendix 2 2017-18'!H37-'Appendix 2 2016-17'!H37)/'Appendix 2 2016-17'!H37)</f>
        <v>2.0832448502866977E-2</v>
      </c>
      <c r="I37" s="75">
        <f>SUM(('Appendix 2 2017-18'!I37-'Appendix 2 2016-17'!I37)/'Appendix 2 2016-17'!I37)</f>
        <v>2.0846605790330524E-2</v>
      </c>
    </row>
    <row r="38" spans="1:9" ht="15" x14ac:dyDescent="0.2">
      <c r="A38" s="12" t="s">
        <v>25</v>
      </c>
      <c r="B38" s="75">
        <f>SUM(('Appendix 2 2017-18'!B38-'Appendix 2 2016-17'!B38)/'Appendix 2 2016-17'!B38)</f>
        <v>1.9854460515676881E-2</v>
      </c>
      <c r="C38" s="75">
        <f>SUM(('Appendix 2 2017-18'!C38-'Appendix 2 2016-17'!C38)/'Appendix 2 2016-17'!C38)</f>
        <v>1.9867549668874048E-2</v>
      </c>
      <c r="D38" s="75">
        <f>SUM(('Appendix 2 2017-18'!D38-'Appendix 2 2016-17'!D38)/'Appendix 2 2016-17'!D38)</f>
        <v>1.9877366754261959E-2</v>
      </c>
      <c r="E38" s="76">
        <f>SUM(('Appendix 2 2017-18'!E38-'Appendix 2 2016-17'!E38)/'Appendix 2 2016-17'!E38)</f>
        <v>1.9885002395783381E-2</v>
      </c>
      <c r="F38" s="75">
        <f>SUM(('Appendix 2 2017-18'!F38-'Appendix 2 2016-17'!F38)/'Appendix 2 2016-17'!F38)</f>
        <v>1.9896108987552692E-2</v>
      </c>
      <c r="G38" s="75">
        <f>SUM(('Appendix 2 2017-18'!G38-'Appendix 2 2016-17'!G38)/'Appendix 2 2016-17'!G38)</f>
        <v>1.9903798308177192E-2</v>
      </c>
      <c r="H38" s="75">
        <f>SUM(('Appendix 2 2017-18'!H38-'Appendix 2 2016-17'!H38)/'Appendix 2 2016-17'!H38)</f>
        <v>1.9872785424228375E-2</v>
      </c>
      <c r="I38" s="75">
        <f>SUM(('Appendix 2 2017-18'!I38-'Appendix 2 2016-17'!I38)/'Appendix 2 2016-17'!I38)</f>
        <v>1.9885002395783381E-2</v>
      </c>
    </row>
    <row r="39" spans="1:9" ht="15" x14ac:dyDescent="0.2">
      <c r="A39" s="12" t="s">
        <v>17</v>
      </c>
      <c r="B39" s="75">
        <f>SUM(('Appendix 2 2017-18'!B39-'Appendix 2 2016-17'!B39)/'Appendix 2 2016-17'!B39)</f>
        <v>4.9892911063516024E-2</v>
      </c>
      <c r="C39" s="75">
        <f>SUM(('Appendix 2 2017-18'!C39-'Appendix 2 2016-17'!C39)/'Appendix 2 2016-17'!C39)</f>
        <v>4.9898177221792975E-2</v>
      </c>
      <c r="D39" s="75">
        <f>SUM(('Appendix 2 2017-18'!D39-'Appendix 2 2016-17'!D39)/'Appendix 2 2016-17'!D39)</f>
        <v>4.9892911063515955E-2</v>
      </c>
      <c r="E39" s="76">
        <f>SUM(('Appendix 2 2017-18'!E39-'Appendix 2 2016-17'!E39)/'Appendix 2 2016-17'!E39)</f>
        <v>4.9897006959832568E-2</v>
      </c>
      <c r="F39" s="75">
        <f>SUM(('Appendix 2 2017-18'!F39-'Appendix 2 2016-17'!F39)/'Appendix 2 2016-17'!F39)</f>
        <v>4.9896262249034345E-2</v>
      </c>
      <c r="G39" s="75">
        <f>SUM(('Appendix 2 2017-18'!G39-'Appendix 2 2016-17'!G39)/'Appendix 2 2016-17'!G39)</f>
        <v>4.9895746680639196E-2</v>
      </c>
      <c r="H39" s="75">
        <f>SUM(('Appendix 2 2017-18'!H39-'Appendix 2 2016-17'!H39)/'Appendix 2 2016-17'!H39)</f>
        <v>4.989536859747102E-2</v>
      </c>
      <c r="I39" s="75">
        <f>SUM(('Appendix 2 2017-18'!I39-'Appendix 2 2016-17'!I39)/'Appendix 2 2016-17'!I39)</f>
        <v>4.9897006959832568E-2</v>
      </c>
    </row>
    <row r="40" spans="1:9" ht="15.75" x14ac:dyDescent="0.25">
      <c r="A40" s="16" t="s">
        <v>18</v>
      </c>
      <c r="B40" s="84">
        <f>SUM(('Appendix 2 2017-18'!B40-'Appendix 2 2016-17'!B40)/'Appendix 2 2016-17'!B40)</f>
        <v>4.2249371804869588E-2</v>
      </c>
      <c r="C40" s="84">
        <f>SUM(('Appendix 2 2017-18'!C40-'Appendix 2 2016-17'!C40)/'Appendix 2 2016-17'!C40)</f>
        <v>4.2267015240188832E-2</v>
      </c>
      <c r="D40" s="84">
        <f>SUM(('Appendix 2 2017-18'!D40-'Appendix 2 2016-17'!D40)/'Appendix 2 2016-17'!D40)</f>
        <v>4.2253704185079274E-2</v>
      </c>
      <c r="E40" s="85">
        <f>SUM(('Appendix 2 2017-18'!E40-'Appendix 2 2016-17'!E40)/'Appendix 2 2016-17'!E40)</f>
        <v>4.2261168940697952E-2</v>
      </c>
      <c r="F40" s="84">
        <f>SUM(('Appendix 2 2017-18'!F40-'Appendix 2 2016-17'!F40)/'Appendix 2 2016-17'!F40)</f>
        <v>4.2257448578342335E-2</v>
      </c>
      <c r="G40" s="84">
        <f>SUM(('Appendix 2 2017-18'!G40-'Appendix 2 2016-17'!G40)/'Appendix 2 2016-17'!G40)</f>
        <v>4.2263040235470201E-2</v>
      </c>
      <c r="H40" s="84">
        <f>SUM(('Appendix 2 2017-18'!H40-'Appendix 2 2016-17'!H40)/'Appendix 2 2016-17'!H40)</f>
        <v>4.2256450070011373E-2</v>
      </c>
      <c r="I40" s="84">
        <f>SUM(('Appendix 2 2017-18'!I40-'Appendix 2 2016-17'!I40)/'Appendix 2 2016-17'!I40)</f>
        <v>4.2261168940697952E-2</v>
      </c>
    </row>
    <row r="41" spans="1:9" ht="15.75" x14ac:dyDescent="0.25">
      <c r="A41" s="16"/>
      <c r="B41" s="77"/>
      <c r="C41" s="77"/>
      <c r="D41" s="78"/>
      <c r="E41" s="79"/>
      <c r="F41" s="77"/>
      <c r="G41" s="77"/>
      <c r="H41" s="77"/>
      <c r="I41" s="77"/>
    </row>
    <row r="42" spans="1:9" ht="15" x14ac:dyDescent="0.2">
      <c r="A42" s="21" t="s">
        <v>23</v>
      </c>
      <c r="B42" s="80" t="s">
        <v>4</v>
      </c>
      <c r="C42" s="80" t="s">
        <v>5</v>
      </c>
      <c r="D42" s="81" t="s">
        <v>6</v>
      </c>
      <c r="E42" s="82" t="s">
        <v>7</v>
      </c>
      <c r="F42" s="80" t="s">
        <v>8</v>
      </c>
      <c r="G42" s="80" t="s">
        <v>9</v>
      </c>
      <c r="H42" s="80" t="s">
        <v>10</v>
      </c>
      <c r="I42" s="80" t="s">
        <v>11</v>
      </c>
    </row>
    <row r="43" spans="1:9" ht="15" x14ac:dyDescent="0.2">
      <c r="A43" s="9"/>
      <c r="B43" s="80"/>
      <c r="C43" s="80"/>
      <c r="D43" s="81"/>
      <c r="E43" s="82"/>
      <c r="F43" s="80"/>
      <c r="G43" s="80"/>
      <c r="H43" s="80"/>
      <c r="I43" s="80"/>
    </row>
    <row r="44" spans="1:9" ht="15" x14ac:dyDescent="0.2">
      <c r="A44" s="12" t="s">
        <v>13</v>
      </c>
      <c r="B44" s="75">
        <f>SUM(('Appendix 2 2017-18'!B44-'Appendix 2 2016-17'!B44)/'Appendix 2 2016-17'!B44)</f>
        <v>1.9407558733401564E-2</v>
      </c>
      <c r="C44" s="75">
        <f>SUM(('Appendix 2 2017-18'!C44-'Appendix 2 2016-17'!C44)/'Appendix 2 2016-17'!C44)</f>
        <v>1.9264448336252245E-2</v>
      </c>
      <c r="D44" s="75">
        <f>SUM(('Appendix 2 2017-18'!D44-'Appendix 2 2016-17'!D44)/'Appendix 2 2016-17'!D44)</f>
        <v>1.9923371647509562E-2</v>
      </c>
      <c r="E44" s="76">
        <f>SUM(('Appendix 2 2017-18'!E44-'Appendix 2 2016-17'!E44)/'Appendix 2 2016-17'!E44)</f>
        <v>1.9754768392370635E-2</v>
      </c>
      <c r="F44" s="75">
        <f>SUM(('Appendix 2 2017-18'!F44-'Appendix 2 2016-17'!F44)/'Appendix 2 2016-17'!F44)</f>
        <v>2.0066889632106989E-2</v>
      </c>
      <c r="G44" s="75">
        <f>SUM(('Appendix 2 2017-18'!G44-'Appendix 2 2016-17'!G44)/'Appendix 2 2016-17'!G44)</f>
        <v>1.9811320754717063E-2</v>
      </c>
      <c r="H44" s="75">
        <f>SUM(('Appendix 2 2017-18'!H44-'Appendix 2 2016-17'!H44)/'Appendix 2 2016-17'!H44)</f>
        <v>1.9615856150388248E-2</v>
      </c>
      <c r="I44" s="75">
        <f>SUM(('Appendix 2 2017-18'!I44-'Appendix 2 2016-17'!I44)/'Appendix 2 2016-17'!I44)</f>
        <v>1.9754768392370635E-2</v>
      </c>
    </row>
    <row r="45" spans="1:9" ht="15" x14ac:dyDescent="0.2">
      <c r="A45" s="12" t="s">
        <v>14</v>
      </c>
      <c r="B45" s="75">
        <f>SUM(('Appendix 2 2017-18'!B45-'Appendix 2 2016-17'!B45)/'Appendix 2 2016-17'!B45)</f>
        <v>1.9894191557367932E-2</v>
      </c>
      <c r="C45" s="75">
        <f>SUM(('Appendix 2 2017-18'!C45-'Appendix 2 2016-17'!C45)/'Appendix 2 2016-17'!C45)</f>
        <v>1.9933868682097303E-2</v>
      </c>
      <c r="D45" s="75">
        <f>SUM(('Appendix 2 2017-18'!D45-'Appendix 2 2016-17'!D45)/'Appendix 2 2016-17'!D45)</f>
        <v>1.9880140524901849E-2</v>
      </c>
      <c r="E45" s="76">
        <f>SUM(('Appendix 2 2017-18'!E45-'Appendix 2 2016-17'!E45)/'Appendix 2 2016-17'!E45)</f>
        <v>1.9912561078658349E-2</v>
      </c>
      <c r="F45" s="75">
        <f>SUM(('Appendix 2 2017-18'!F45-'Appendix 2 2016-17'!F45)/'Appendix 2 2016-17'!F45)</f>
        <v>1.9899002044006266E-2</v>
      </c>
      <c r="G45" s="75">
        <f>SUM(('Appendix 2 2017-18'!G45-'Appendix 2 2016-17'!G45)/'Appendix 2 2016-17'!G45)</f>
        <v>1.991555600773218E-2</v>
      </c>
      <c r="H45" s="75">
        <f>SUM(('Appendix 2 2017-18'!H45-'Appendix 2 2016-17'!H45)/'Appendix 2 2016-17'!H45)</f>
        <v>1.9905213270142247E-2</v>
      </c>
      <c r="I45" s="75">
        <f>SUM(('Appendix 2 2017-18'!I45-'Appendix 2 2016-17'!I45)/'Appendix 2 2016-17'!I45)</f>
        <v>1.9912561078658349E-2</v>
      </c>
    </row>
    <row r="46" spans="1:9" ht="15" x14ac:dyDescent="0.2">
      <c r="A46" s="12"/>
      <c r="B46" s="75"/>
      <c r="C46" s="75"/>
      <c r="D46" s="75"/>
      <c r="E46" s="76"/>
      <c r="F46" s="75"/>
      <c r="G46" s="75"/>
      <c r="H46" s="75"/>
      <c r="I46" s="75"/>
    </row>
    <row r="47" spans="1:9" ht="15.75" x14ac:dyDescent="0.25">
      <c r="A47" s="16" t="s">
        <v>15</v>
      </c>
      <c r="B47" s="75">
        <f>SUM(('Appendix 2 2017-18'!B47-'Appendix 2 2016-17'!B47)/'Appendix 2 2016-17'!B47)</f>
        <v>1.9869281045751544E-2</v>
      </c>
      <c r="C47" s="75">
        <f>SUM(('Appendix 2 2017-18'!C47-'Appendix 2 2016-17'!C47)/'Appendix 2 2016-17'!C47)</f>
        <v>1.9899605593402772E-2</v>
      </c>
      <c r="D47" s="75">
        <f>SUM(('Appendix 2 2017-18'!D47-'Appendix 2 2016-17'!D47)/'Appendix 2 2016-17'!D47)</f>
        <v>1.9882352941176445E-2</v>
      </c>
      <c r="E47" s="76">
        <f>SUM(('Appendix 2 2017-18'!E47-'Appendix 2 2016-17'!E47)/'Appendix 2 2016-17'!E47)</f>
        <v>1.9904486352703442E-2</v>
      </c>
      <c r="F47" s="75">
        <f>SUM(('Appendix 2 2017-18'!F47-'Appendix 2 2016-17'!F47)/'Appendix 2 2016-17'!F47)</f>
        <v>1.9907592265130392E-2</v>
      </c>
      <c r="G47" s="75">
        <f>SUM(('Appendix 2 2017-18'!G47-'Appendix 2 2016-17'!G47)/'Appendix 2 2016-17'!G47)</f>
        <v>1.9910222994497538E-2</v>
      </c>
      <c r="H47" s="75">
        <f>SUM(('Appendix 2 2017-18'!H47-'Appendix 2 2016-17'!H47)/'Appendix 2 2016-17'!H47)</f>
        <v>1.9890404082657055E-2</v>
      </c>
      <c r="I47" s="75">
        <f>SUM(('Appendix 2 2017-18'!I47-'Appendix 2 2016-17'!I47)/'Appendix 2 2016-17'!I47)</f>
        <v>1.9904486352703442E-2</v>
      </c>
    </row>
    <row r="48" spans="1:9" ht="15" x14ac:dyDescent="0.2">
      <c r="A48" s="12" t="s">
        <v>25</v>
      </c>
      <c r="B48" s="75">
        <f>SUM(('Appendix 2 2017-18'!B48-'Appendix 2 2016-17'!B48)/'Appendix 2 2016-17'!B48)</f>
        <v>1.9854460515676881E-2</v>
      </c>
      <c r="C48" s="75">
        <f>SUM(('Appendix 2 2017-18'!C48-'Appendix 2 2016-17'!C48)/'Appendix 2 2016-17'!C48)</f>
        <v>1.9867549668874048E-2</v>
      </c>
      <c r="D48" s="75">
        <f>SUM(('Appendix 2 2017-18'!D48-'Appendix 2 2016-17'!D48)/'Appendix 2 2016-17'!D48)</f>
        <v>1.9877366754261959E-2</v>
      </c>
      <c r="E48" s="76">
        <f>SUM(('Appendix 2 2017-18'!E48-'Appendix 2 2016-17'!E48)/'Appendix 2 2016-17'!E48)</f>
        <v>1.9885002395783381E-2</v>
      </c>
      <c r="F48" s="75">
        <f>SUM(('Appendix 2 2017-18'!F48-'Appendix 2 2016-17'!F48)/'Appendix 2 2016-17'!F48)</f>
        <v>1.9896108987552692E-2</v>
      </c>
      <c r="G48" s="75">
        <f>SUM(('Appendix 2 2017-18'!G48-'Appendix 2 2016-17'!G48)/'Appendix 2 2016-17'!G48)</f>
        <v>1.9903798308177192E-2</v>
      </c>
      <c r="H48" s="75">
        <f>SUM(('Appendix 2 2017-18'!H48-'Appendix 2 2016-17'!H48)/'Appendix 2 2016-17'!H48)</f>
        <v>1.9872785424228375E-2</v>
      </c>
      <c r="I48" s="75">
        <f>SUM(('Appendix 2 2017-18'!I48-'Appendix 2 2016-17'!I48)/'Appendix 2 2016-17'!I48)</f>
        <v>1.9885002395783381E-2</v>
      </c>
    </row>
    <row r="49" spans="1:9" ht="15" x14ac:dyDescent="0.2">
      <c r="A49" s="12" t="s">
        <v>17</v>
      </c>
      <c r="B49" s="75">
        <f>SUM(('Appendix 2 2017-18'!B49-'Appendix 2 2016-17'!B49)/'Appendix 2 2016-17'!B49)</f>
        <v>4.9892911063516024E-2</v>
      </c>
      <c r="C49" s="75">
        <f>SUM(('Appendix 2 2017-18'!C49-'Appendix 2 2016-17'!C49)/'Appendix 2 2016-17'!C49)</f>
        <v>4.9898177221792975E-2</v>
      </c>
      <c r="D49" s="75">
        <f>SUM(('Appendix 2 2017-18'!D49-'Appendix 2 2016-17'!D49)/'Appendix 2 2016-17'!D49)</f>
        <v>4.9892911063515955E-2</v>
      </c>
      <c r="E49" s="76">
        <f>SUM(('Appendix 2 2017-18'!E49-'Appendix 2 2016-17'!E49)/'Appendix 2 2016-17'!E49)</f>
        <v>4.9897006959832568E-2</v>
      </c>
      <c r="F49" s="75">
        <f>SUM(('Appendix 2 2017-18'!F49-'Appendix 2 2016-17'!F49)/'Appendix 2 2016-17'!F49)</f>
        <v>4.9896262249034345E-2</v>
      </c>
      <c r="G49" s="75">
        <f>SUM(('Appendix 2 2017-18'!G49-'Appendix 2 2016-17'!G49)/'Appendix 2 2016-17'!G49)</f>
        <v>4.9895746680639196E-2</v>
      </c>
      <c r="H49" s="75">
        <f>SUM(('Appendix 2 2017-18'!H49-'Appendix 2 2016-17'!H49)/'Appendix 2 2016-17'!H49)</f>
        <v>4.989536859747102E-2</v>
      </c>
      <c r="I49" s="75">
        <f>SUM(('Appendix 2 2017-18'!I49-'Appendix 2 2016-17'!I49)/'Appendix 2 2016-17'!I49)</f>
        <v>4.9897006959832568E-2</v>
      </c>
    </row>
    <row r="50" spans="1:9" ht="15.75" x14ac:dyDescent="0.25">
      <c r="A50" s="16" t="s">
        <v>18</v>
      </c>
      <c r="B50" s="84">
        <f>SUM(('Appendix 2 2017-18'!B50-'Appendix 2 2016-17'!B50)/'Appendix 2 2016-17'!B50)</f>
        <v>4.2040121349363323E-2</v>
      </c>
      <c r="C50" s="84">
        <f>SUM(('Appendix 2 2017-18'!C50-'Appendix 2 2016-17'!C50)/'Appendix 2 2016-17'!C50)</f>
        <v>4.2050362643631323E-2</v>
      </c>
      <c r="D50" s="84">
        <f>SUM(('Appendix 2 2017-18'!D50-'Appendix 2 2016-17'!D50)/'Appendix 2 2016-17'!D50)</f>
        <v>4.2044533756846914E-2</v>
      </c>
      <c r="E50" s="85">
        <f>SUM(('Appendix 2 2017-18'!E50-'Appendix 2 2016-17'!E50)/'Appendix 2 2016-17'!E50)</f>
        <v>4.2052008965870656E-2</v>
      </c>
      <c r="F50" s="84">
        <f>SUM(('Appendix 2 2017-18'!F50-'Appendix 2 2016-17'!F50)/'Appendix 2 2016-17'!F50)</f>
        <v>4.2053056625477842E-2</v>
      </c>
      <c r="G50" s="84">
        <f>SUM(('Appendix 2 2017-18'!G50-'Appendix 2 2016-17'!G50)/'Appendix 2 2016-17'!G50)</f>
        <v>4.2053949688445155E-2</v>
      </c>
      <c r="H50" s="84">
        <f>SUM(('Appendix 2 2017-18'!H50-'Appendix 2 2016-17'!H50)/'Appendix 2 2016-17'!H50)</f>
        <v>4.2047253894608706E-2</v>
      </c>
      <c r="I50" s="84">
        <f>SUM(('Appendix 2 2017-18'!I50-'Appendix 2 2016-17'!I50)/'Appendix 2 2016-17'!I50)</f>
        <v>4.2052008965870656E-2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>
      <selection activeCell="B50" sqref="B50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15" ht="15.75" x14ac:dyDescent="0.25">
      <c r="A1" s="1" t="s">
        <v>0</v>
      </c>
      <c r="B1" s="87" t="s">
        <v>46</v>
      </c>
      <c r="C1" s="87"/>
      <c r="D1" s="87"/>
      <c r="E1" s="87"/>
      <c r="F1" s="87"/>
      <c r="G1" s="87"/>
      <c r="H1" s="87"/>
      <c r="I1" s="2" t="s">
        <v>2</v>
      </c>
    </row>
    <row r="2" spans="1:15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15" ht="15" x14ac:dyDescent="0.2">
      <c r="A3" s="5"/>
      <c r="B3" s="8" t="s">
        <v>12</v>
      </c>
      <c r="C3" s="9" t="s">
        <v>12</v>
      </c>
      <c r="D3" s="10" t="s">
        <v>12</v>
      </c>
      <c r="E3" s="40" t="s">
        <v>12</v>
      </c>
      <c r="F3" s="9" t="s">
        <v>12</v>
      </c>
      <c r="G3" s="9" t="s">
        <v>12</v>
      </c>
      <c r="H3" s="9" t="s">
        <v>12</v>
      </c>
      <c r="I3" s="9" t="s">
        <v>12</v>
      </c>
      <c r="L3" s="27"/>
      <c r="M3" s="27"/>
      <c r="N3" s="27"/>
      <c r="O3" s="27"/>
    </row>
    <row r="4" spans="1:15" ht="15" x14ac:dyDescent="0.2">
      <c r="A4" s="5" t="s">
        <v>24</v>
      </c>
      <c r="B4" s="12">
        <v>33.44</v>
      </c>
      <c r="C4" s="12">
        <v>39.01</v>
      </c>
      <c r="D4" s="12">
        <v>44.59</v>
      </c>
      <c r="E4" s="43">
        <v>50.16</v>
      </c>
      <c r="F4" s="12">
        <v>61.31</v>
      </c>
      <c r="G4" s="12">
        <v>72.45</v>
      </c>
      <c r="H4" s="12">
        <v>83.6</v>
      </c>
      <c r="I4" s="12">
        <v>100.32</v>
      </c>
      <c r="L4" s="27"/>
      <c r="M4" s="27"/>
      <c r="N4" s="27"/>
      <c r="O4" s="27"/>
    </row>
    <row r="5" spans="1:15" ht="15" x14ac:dyDescent="0.2">
      <c r="A5" s="12" t="s">
        <v>14</v>
      </c>
      <c r="B5" s="12">
        <v>190.61</v>
      </c>
      <c r="C5" s="12">
        <v>222.38</v>
      </c>
      <c r="D5" s="12">
        <v>254.15</v>
      </c>
      <c r="E5" s="43">
        <v>285.92</v>
      </c>
      <c r="F5" s="12">
        <v>349.46</v>
      </c>
      <c r="G5" s="12">
        <v>413</v>
      </c>
      <c r="H5" s="12">
        <v>476.53</v>
      </c>
      <c r="I5" s="12">
        <v>571.84</v>
      </c>
      <c r="L5" s="27"/>
      <c r="M5" s="27"/>
      <c r="N5" s="27"/>
      <c r="O5" s="27"/>
    </row>
    <row r="6" spans="1:15" ht="15" x14ac:dyDescent="0.2">
      <c r="A6" s="12"/>
      <c r="B6" s="15"/>
      <c r="C6" s="12"/>
      <c r="D6" s="13"/>
      <c r="E6" s="43"/>
      <c r="F6" s="12"/>
      <c r="G6" s="12"/>
      <c r="H6" s="12"/>
      <c r="I6" s="12"/>
      <c r="L6" s="27"/>
      <c r="M6" s="27"/>
      <c r="N6" s="27"/>
      <c r="O6" s="27"/>
    </row>
    <row r="7" spans="1:15" ht="15.75" x14ac:dyDescent="0.25">
      <c r="A7" s="16" t="s">
        <v>15</v>
      </c>
      <c r="B7" s="17">
        <f t="shared" ref="B7:I7" si="0">SUM(B4:B6)</f>
        <v>224.05</v>
      </c>
      <c r="C7" s="17">
        <f t="shared" si="0"/>
        <v>261.39</v>
      </c>
      <c r="D7" s="17">
        <f t="shared" si="0"/>
        <v>298.74</v>
      </c>
      <c r="E7" s="44">
        <f t="shared" si="0"/>
        <v>336.08000000000004</v>
      </c>
      <c r="F7" s="17">
        <f t="shared" si="0"/>
        <v>410.77</v>
      </c>
      <c r="G7" s="17">
        <f t="shared" si="0"/>
        <v>485.45</v>
      </c>
      <c r="H7" s="17">
        <f t="shared" si="0"/>
        <v>560.13</v>
      </c>
      <c r="I7" s="17">
        <f t="shared" si="0"/>
        <v>672.16000000000008</v>
      </c>
      <c r="L7" s="27"/>
      <c r="M7" s="27"/>
      <c r="N7" s="27"/>
      <c r="O7" s="27"/>
    </row>
    <row r="8" spans="1:15" ht="15" x14ac:dyDescent="0.2">
      <c r="A8" s="12" t="s">
        <v>25</v>
      </c>
      <c r="B8" s="12">
        <v>121.52</v>
      </c>
      <c r="C8" s="12">
        <v>141.77000000000001</v>
      </c>
      <c r="D8" s="12">
        <v>162.03</v>
      </c>
      <c r="E8" s="43">
        <v>182.28</v>
      </c>
      <c r="F8" s="12">
        <v>222.79</v>
      </c>
      <c r="G8" s="12">
        <v>263.29000000000002</v>
      </c>
      <c r="H8" s="12">
        <v>303.8</v>
      </c>
      <c r="I8" s="12">
        <v>364.56</v>
      </c>
      <c r="L8" s="27"/>
      <c r="M8" s="27"/>
      <c r="N8" s="27"/>
      <c r="O8" s="27"/>
    </row>
    <row r="9" spans="1:15" ht="15" x14ac:dyDescent="0.2">
      <c r="A9" s="12" t="s">
        <v>17</v>
      </c>
      <c r="B9" s="12">
        <v>950.79</v>
      </c>
      <c r="C9" s="12">
        <v>1109.26</v>
      </c>
      <c r="D9" s="12">
        <v>1267.72</v>
      </c>
      <c r="E9" s="43">
        <v>1426.19</v>
      </c>
      <c r="F9" s="12">
        <v>1743.12</v>
      </c>
      <c r="G9" s="12">
        <v>2060.0500000000002</v>
      </c>
      <c r="H9" s="12">
        <v>2376.98</v>
      </c>
      <c r="I9" s="12">
        <v>2852.38</v>
      </c>
      <c r="L9" s="27"/>
      <c r="M9" s="27"/>
      <c r="N9" s="27"/>
      <c r="O9" s="27"/>
    </row>
    <row r="10" spans="1:15" ht="15.75" x14ac:dyDescent="0.25">
      <c r="A10" s="16" t="s">
        <v>18</v>
      </c>
      <c r="B10" s="16">
        <f t="shared" ref="B10:I10" si="1">SUM(B7:B9)</f>
        <v>1296.3599999999999</v>
      </c>
      <c r="C10" s="16">
        <f t="shared" si="1"/>
        <v>1512.42</v>
      </c>
      <c r="D10" s="16">
        <f t="shared" si="1"/>
        <v>1728.49</v>
      </c>
      <c r="E10" s="45">
        <f t="shared" si="1"/>
        <v>1944.5500000000002</v>
      </c>
      <c r="F10" s="16">
        <f t="shared" si="1"/>
        <v>2376.6799999999998</v>
      </c>
      <c r="G10" s="16">
        <f t="shared" si="1"/>
        <v>2808.79</v>
      </c>
      <c r="H10" s="16">
        <f t="shared" si="1"/>
        <v>3240.91</v>
      </c>
      <c r="I10" s="16">
        <f t="shared" si="1"/>
        <v>3889.1000000000004</v>
      </c>
      <c r="L10" s="27"/>
      <c r="M10" s="27"/>
      <c r="N10" s="27"/>
    </row>
    <row r="11" spans="1:15" ht="15" x14ac:dyDescent="0.2">
      <c r="A11" s="12"/>
      <c r="B11" s="12"/>
      <c r="C11" s="12"/>
      <c r="D11" s="13"/>
      <c r="E11" s="43"/>
      <c r="F11" s="12"/>
      <c r="G11" s="12"/>
      <c r="H11" s="12"/>
      <c r="I11" s="12"/>
    </row>
    <row r="12" spans="1:15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15" ht="15" x14ac:dyDescent="0.2">
      <c r="A13" s="9"/>
      <c r="B13" s="9" t="s">
        <v>12</v>
      </c>
      <c r="C13" s="9" t="s">
        <v>12</v>
      </c>
      <c r="D13" s="10" t="s">
        <v>12</v>
      </c>
      <c r="E13" s="40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15" ht="15" x14ac:dyDescent="0.2">
      <c r="A14" s="5" t="s">
        <v>24</v>
      </c>
      <c r="B14" s="12">
        <v>29.22</v>
      </c>
      <c r="C14" s="12">
        <v>34.090000000000003</v>
      </c>
      <c r="D14" s="12">
        <v>38.96</v>
      </c>
      <c r="E14" s="40">
        <v>43.83</v>
      </c>
      <c r="F14" s="12">
        <v>53.57</v>
      </c>
      <c r="G14" s="12">
        <v>63.31</v>
      </c>
      <c r="H14" s="12">
        <v>73.05</v>
      </c>
      <c r="I14" s="12">
        <v>87.66</v>
      </c>
    </row>
    <row r="15" spans="1:15" ht="15" x14ac:dyDescent="0.2">
      <c r="A15" s="12" t="s">
        <v>14</v>
      </c>
      <c r="B15" s="12">
        <v>190.61</v>
      </c>
      <c r="C15" s="12">
        <v>222.38</v>
      </c>
      <c r="D15" s="12">
        <v>254.15</v>
      </c>
      <c r="E15" s="43">
        <v>285.92</v>
      </c>
      <c r="F15" s="12">
        <v>349.46</v>
      </c>
      <c r="G15" s="12">
        <v>413</v>
      </c>
      <c r="H15" s="12">
        <v>476.53</v>
      </c>
      <c r="I15" s="12">
        <v>571.84</v>
      </c>
    </row>
    <row r="16" spans="1:15" ht="15" x14ac:dyDescent="0.2">
      <c r="A16" s="12"/>
      <c r="B16" s="15"/>
      <c r="C16" s="12"/>
      <c r="D16" s="13"/>
      <c r="E16" s="43"/>
      <c r="F16" s="12"/>
      <c r="G16" s="12"/>
      <c r="H16" s="12"/>
      <c r="I16" s="12"/>
    </row>
    <row r="17" spans="1:13" ht="15.75" x14ac:dyDescent="0.25">
      <c r="A17" s="16" t="s">
        <v>15</v>
      </c>
      <c r="B17" s="17">
        <f t="shared" ref="B17:I17" si="2">SUM(B14:B16)</f>
        <v>219.83</v>
      </c>
      <c r="C17" s="17">
        <f t="shared" si="2"/>
        <v>256.47000000000003</v>
      </c>
      <c r="D17" s="17">
        <f t="shared" si="2"/>
        <v>293.11</v>
      </c>
      <c r="E17" s="44">
        <f t="shared" si="2"/>
        <v>329.75</v>
      </c>
      <c r="F17" s="17">
        <f t="shared" si="2"/>
        <v>403.03</v>
      </c>
      <c r="G17" s="17">
        <f t="shared" si="2"/>
        <v>476.31</v>
      </c>
      <c r="H17" s="17">
        <f t="shared" si="2"/>
        <v>549.57999999999993</v>
      </c>
      <c r="I17" s="17">
        <f t="shared" si="2"/>
        <v>659.5</v>
      </c>
    </row>
    <row r="18" spans="1:13" ht="15" x14ac:dyDescent="0.2">
      <c r="A18" s="12" t="s">
        <v>25</v>
      </c>
      <c r="B18" s="12">
        <v>121.52</v>
      </c>
      <c r="C18" s="12">
        <v>141.77000000000001</v>
      </c>
      <c r="D18" s="12">
        <v>162.03</v>
      </c>
      <c r="E18" s="43">
        <v>182.28</v>
      </c>
      <c r="F18" s="12">
        <v>222.79</v>
      </c>
      <c r="G18" s="12">
        <v>263.29000000000002</v>
      </c>
      <c r="H18" s="12">
        <v>303.8</v>
      </c>
      <c r="I18" s="12">
        <v>364.56</v>
      </c>
    </row>
    <row r="19" spans="1:13" ht="15" x14ac:dyDescent="0.2">
      <c r="A19" s="12" t="s">
        <v>17</v>
      </c>
      <c r="B19" s="12">
        <v>950.79</v>
      </c>
      <c r="C19" s="12">
        <v>1109.26</v>
      </c>
      <c r="D19" s="12">
        <v>1267.72</v>
      </c>
      <c r="E19" s="43">
        <v>1426.19</v>
      </c>
      <c r="F19" s="12">
        <v>1743.12</v>
      </c>
      <c r="G19" s="12">
        <v>2060.0500000000002</v>
      </c>
      <c r="H19" s="12">
        <v>2376.98</v>
      </c>
      <c r="I19" s="12">
        <v>2852.38</v>
      </c>
    </row>
    <row r="20" spans="1:13" ht="15.75" x14ac:dyDescent="0.25">
      <c r="A20" s="16" t="s">
        <v>18</v>
      </c>
      <c r="B20" s="16">
        <f t="shared" ref="B20:I20" si="3">SUM(B17:B19)</f>
        <v>1292.1399999999999</v>
      </c>
      <c r="C20" s="16">
        <f t="shared" si="3"/>
        <v>1507.5</v>
      </c>
      <c r="D20" s="16">
        <f t="shared" si="3"/>
        <v>1722.8600000000001</v>
      </c>
      <c r="E20" s="45">
        <f t="shared" si="3"/>
        <v>1938.22</v>
      </c>
      <c r="F20" s="16">
        <f t="shared" si="3"/>
        <v>2368.9399999999996</v>
      </c>
      <c r="G20" s="16">
        <f t="shared" si="3"/>
        <v>2799.65</v>
      </c>
      <c r="H20" s="16">
        <f t="shared" si="3"/>
        <v>3230.3599999999997</v>
      </c>
      <c r="I20" s="16">
        <f t="shared" si="3"/>
        <v>3876.44</v>
      </c>
    </row>
    <row r="21" spans="1:13" ht="15.75" x14ac:dyDescent="0.25">
      <c r="A21" s="16"/>
      <c r="B21" s="12"/>
      <c r="C21" s="12"/>
      <c r="D21" s="13"/>
      <c r="E21" s="43"/>
      <c r="F21" s="12"/>
      <c r="G21" s="12"/>
      <c r="H21" s="12"/>
      <c r="I21" s="12"/>
    </row>
    <row r="22" spans="1:13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13" ht="15" x14ac:dyDescent="0.2">
      <c r="A23" s="9"/>
      <c r="B23" s="9" t="s">
        <v>12</v>
      </c>
      <c r="C23" s="9" t="s">
        <v>12</v>
      </c>
      <c r="D23" s="10" t="s">
        <v>12</v>
      </c>
      <c r="E23" s="40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13" ht="15" x14ac:dyDescent="0.2">
      <c r="A24" s="5" t="s">
        <v>24</v>
      </c>
      <c r="B24" s="12">
        <v>21.9</v>
      </c>
      <c r="C24" s="12">
        <v>25.55</v>
      </c>
      <c r="D24" s="12">
        <v>29.2</v>
      </c>
      <c r="E24" s="40">
        <v>32.85</v>
      </c>
      <c r="F24" s="12">
        <v>40.15</v>
      </c>
      <c r="G24" s="12">
        <v>47.45</v>
      </c>
      <c r="H24" s="12">
        <v>54.75</v>
      </c>
      <c r="I24" s="12">
        <v>65.7</v>
      </c>
    </row>
    <row r="25" spans="1:13" ht="15" x14ac:dyDescent="0.2">
      <c r="A25" s="12" t="s">
        <v>14</v>
      </c>
      <c r="B25" s="12">
        <v>190.61</v>
      </c>
      <c r="C25" s="12">
        <v>222.38</v>
      </c>
      <c r="D25" s="12">
        <v>254.15</v>
      </c>
      <c r="E25" s="43">
        <v>285.92</v>
      </c>
      <c r="F25" s="12">
        <v>349.46</v>
      </c>
      <c r="G25" s="12">
        <v>413</v>
      </c>
      <c r="H25" s="12">
        <v>476.53</v>
      </c>
      <c r="I25" s="12">
        <v>571.84</v>
      </c>
    </row>
    <row r="26" spans="1:13" ht="15" x14ac:dyDescent="0.2">
      <c r="A26" s="12"/>
      <c r="B26" s="15"/>
      <c r="C26" s="12"/>
      <c r="D26" s="13"/>
      <c r="E26" s="43"/>
      <c r="F26" s="12"/>
      <c r="G26" s="12"/>
      <c r="H26" s="12"/>
      <c r="I26" s="12"/>
    </row>
    <row r="27" spans="1:13" ht="15.75" x14ac:dyDescent="0.25">
      <c r="A27" s="16" t="s">
        <v>15</v>
      </c>
      <c r="B27" s="17">
        <f t="shared" ref="B27:I27" si="4">SUM(B24:B26)</f>
        <v>212.51000000000002</v>
      </c>
      <c r="C27" s="17">
        <f t="shared" si="4"/>
        <v>247.93</v>
      </c>
      <c r="D27" s="17">
        <f t="shared" si="4"/>
        <v>283.35000000000002</v>
      </c>
      <c r="E27" s="44">
        <f t="shared" si="4"/>
        <v>318.77000000000004</v>
      </c>
      <c r="F27" s="17">
        <f t="shared" si="4"/>
        <v>389.60999999999996</v>
      </c>
      <c r="G27" s="17">
        <f t="shared" si="4"/>
        <v>460.45</v>
      </c>
      <c r="H27" s="17">
        <f t="shared" si="4"/>
        <v>531.28</v>
      </c>
      <c r="I27" s="17">
        <f t="shared" si="4"/>
        <v>637.54000000000008</v>
      </c>
    </row>
    <row r="28" spans="1:13" ht="15" x14ac:dyDescent="0.2">
      <c r="A28" s="12" t="s">
        <v>25</v>
      </c>
      <c r="B28" s="12">
        <v>121.52</v>
      </c>
      <c r="C28" s="12">
        <v>141.77000000000001</v>
      </c>
      <c r="D28" s="12">
        <v>162.03</v>
      </c>
      <c r="E28" s="43">
        <v>182.28</v>
      </c>
      <c r="F28" s="12">
        <v>222.79</v>
      </c>
      <c r="G28" s="12">
        <v>263.29000000000002</v>
      </c>
      <c r="H28" s="12">
        <v>303.8</v>
      </c>
      <c r="I28" s="12">
        <v>364.56</v>
      </c>
    </row>
    <row r="29" spans="1:13" ht="15" x14ac:dyDescent="0.2">
      <c r="A29" s="12" t="s">
        <v>17</v>
      </c>
      <c r="B29" s="12">
        <v>950.79</v>
      </c>
      <c r="C29" s="12">
        <v>1109.26</v>
      </c>
      <c r="D29" s="12">
        <v>1267.72</v>
      </c>
      <c r="E29" s="43">
        <v>1426.19</v>
      </c>
      <c r="F29" s="12">
        <v>1743.12</v>
      </c>
      <c r="G29" s="12">
        <v>2060.0500000000002</v>
      </c>
      <c r="H29" s="12">
        <v>2376.98</v>
      </c>
      <c r="I29" s="12">
        <v>2852.38</v>
      </c>
    </row>
    <row r="30" spans="1:13" ht="15.75" x14ac:dyDescent="0.25">
      <c r="A30" s="16" t="s">
        <v>18</v>
      </c>
      <c r="B30" s="16">
        <f t="shared" ref="B30:I30" si="5">SUM(B27:B29)</f>
        <v>1284.82</v>
      </c>
      <c r="C30" s="16">
        <f t="shared" si="5"/>
        <v>1498.96</v>
      </c>
      <c r="D30" s="16">
        <f t="shared" si="5"/>
        <v>1713.1</v>
      </c>
      <c r="E30" s="45">
        <f t="shared" si="5"/>
        <v>1927.2400000000002</v>
      </c>
      <c r="F30" s="16">
        <f t="shared" si="5"/>
        <v>2355.52</v>
      </c>
      <c r="G30" s="16">
        <f t="shared" si="5"/>
        <v>2783.79</v>
      </c>
      <c r="H30" s="16">
        <f t="shared" si="5"/>
        <v>3212.06</v>
      </c>
      <c r="I30" s="16">
        <f t="shared" si="5"/>
        <v>3854.4800000000005</v>
      </c>
      <c r="L30" s="25"/>
      <c r="M30" s="28"/>
    </row>
    <row r="31" spans="1:13" ht="15.75" x14ac:dyDescent="0.25">
      <c r="A31" s="1"/>
      <c r="B31" s="87" t="s">
        <v>46</v>
      </c>
      <c r="C31" s="87"/>
      <c r="D31" s="87"/>
      <c r="E31" s="87"/>
      <c r="F31" s="87"/>
      <c r="G31" s="87"/>
      <c r="H31" s="87"/>
      <c r="I31" s="2" t="s">
        <v>21</v>
      </c>
    </row>
    <row r="32" spans="1:13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 t="s">
        <v>12</v>
      </c>
      <c r="C33" s="9" t="s">
        <v>12</v>
      </c>
      <c r="D33" s="10" t="s">
        <v>12</v>
      </c>
      <c r="E33" s="40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 x14ac:dyDescent="0.2">
      <c r="A34" s="5" t="s">
        <v>24</v>
      </c>
      <c r="B34" s="12">
        <v>7.59</v>
      </c>
      <c r="C34" s="12">
        <v>8.85</v>
      </c>
      <c r="D34" s="12">
        <v>10.119999999999999</v>
      </c>
      <c r="E34" s="40">
        <v>11.38</v>
      </c>
      <c r="F34" s="12">
        <v>13.91</v>
      </c>
      <c r="G34" s="12">
        <v>16.440000000000001</v>
      </c>
      <c r="H34" s="12">
        <v>18.97</v>
      </c>
      <c r="I34" s="12">
        <v>22.76</v>
      </c>
    </row>
    <row r="35" spans="1:9" ht="15" x14ac:dyDescent="0.2">
      <c r="A35" s="12" t="s">
        <v>14</v>
      </c>
      <c r="B35" s="12">
        <v>190.61</v>
      </c>
      <c r="C35" s="12">
        <v>222.38</v>
      </c>
      <c r="D35" s="12">
        <v>254.15</v>
      </c>
      <c r="E35" s="43">
        <v>285.92</v>
      </c>
      <c r="F35" s="12">
        <v>349.46</v>
      </c>
      <c r="G35" s="12">
        <v>413</v>
      </c>
      <c r="H35" s="12">
        <v>476.53</v>
      </c>
      <c r="I35" s="12">
        <v>571.84</v>
      </c>
    </row>
    <row r="36" spans="1:9" ht="15" x14ac:dyDescent="0.2">
      <c r="A36" s="12"/>
      <c r="B36" s="15"/>
      <c r="C36" s="12"/>
      <c r="D36" s="13"/>
      <c r="E36" s="43"/>
      <c r="F36" s="12"/>
      <c r="G36" s="12"/>
      <c r="H36" s="12"/>
      <c r="I36" s="12"/>
    </row>
    <row r="37" spans="1:9" ht="15.75" x14ac:dyDescent="0.25">
      <c r="A37" s="16" t="s">
        <v>15</v>
      </c>
      <c r="B37" s="17">
        <f t="shared" ref="B37:I37" si="6">SUM(B34:B36)</f>
        <v>198.20000000000002</v>
      </c>
      <c r="C37" s="17">
        <f t="shared" si="6"/>
        <v>231.23</v>
      </c>
      <c r="D37" s="17">
        <f t="shared" si="6"/>
        <v>264.27</v>
      </c>
      <c r="E37" s="44">
        <f t="shared" si="6"/>
        <v>297.3</v>
      </c>
      <c r="F37" s="17">
        <f t="shared" si="6"/>
        <v>363.37</v>
      </c>
      <c r="G37" s="17">
        <f t="shared" si="6"/>
        <v>429.44</v>
      </c>
      <c r="H37" s="17">
        <f t="shared" si="6"/>
        <v>495.5</v>
      </c>
      <c r="I37" s="17">
        <f t="shared" si="6"/>
        <v>594.6</v>
      </c>
    </row>
    <row r="38" spans="1:9" ht="15" x14ac:dyDescent="0.2">
      <c r="A38" s="12" t="s">
        <v>25</v>
      </c>
      <c r="B38" s="12">
        <v>121.52</v>
      </c>
      <c r="C38" s="12">
        <v>141.77000000000001</v>
      </c>
      <c r="D38" s="12">
        <v>162.03</v>
      </c>
      <c r="E38" s="43">
        <v>182.28</v>
      </c>
      <c r="F38" s="12">
        <v>222.79</v>
      </c>
      <c r="G38" s="12">
        <v>263.29000000000002</v>
      </c>
      <c r="H38" s="12">
        <v>303.8</v>
      </c>
      <c r="I38" s="12">
        <v>364.56</v>
      </c>
    </row>
    <row r="39" spans="1:9" ht="15" x14ac:dyDescent="0.2">
      <c r="A39" s="12" t="s">
        <v>17</v>
      </c>
      <c r="B39" s="12">
        <v>950.79</v>
      </c>
      <c r="C39" s="12">
        <v>1109.26</v>
      </c>
      <c r="D39" s="12">
        <v>1267.72</v>
      </c>
      <c r="E39" s="43">
        <v>1426.19</v>
      </c>
      <c r="F39" s="12">
        <v>1743.12</v>
      </c>
      <c r="G39" s="12">
        <v>2060.0500000000002</v>
      </c>
      <c r="H39" s="12">
        <v>2376.98</v>
      </c>
      <c r="I39" s="12">
        <v>2852.38</v>
      </c>
    </row>
    <row r="40" spans="1:9" ht="15.75" x14ac:dyDescent="0.25">
      <c r="A40" s="16" t="s">
        <v>18</v>
      </c>
      <c r="B40" s="16">
        <f t="shared" ref="B40:I40" si="7">SUM(B37:B39)</f>
        <v>1270.51</v>
      </c>
      <c r="C40" s="16">
        <f t="shared" si="7"/>
        <v>1482.26</v>
      </c>
      <c r="D40" s="16">
        <f t="shared" si="7"/>
        <v>1694.02</v>
      </c>
      <c r="E40" s="45">
        <f t="shared" si="7"/>
        <v>1905.77</v>
      </c>
      <c r="F40" s="16">
        <f t="shared" si="7"/>
        <v>2329.2799999999997</v>
      </c>
      <c r="G40" s="16">
        <f t="shared" si="7"/>
        <v>2752.78</v>
      </c>
      <c r="H40" s="16">
        <f t="shared" si="7"/>
        <v>3176.2799999999997</v>
      </c>
      <c r="I40" s="16">
        <f t="shared" si="7"/>
        <v>3811.54</v>
      </c>
    </row>
    <row r="41" spans="1:9" ht="15.75" x14ac:dyDescent="0.2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 t="s">
        <v>12</v>
      </c>
      <c r="C43" s="9" t="s">
        <v>12</v>
      </c>
      <c r="D43" s="10" t="s">
        <v>12</v>
      </c>
      <c r="E43" s="40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 x14ac:dyDescent="0.2">
      <c r="A44" s="12" t="s">
        <v>13</v>
      </c>
      <c r="B44" s="12">
        <v>10.27</v>
      </c>
      <c r="C44" s="12">
        <v>11.98</v>
      </c>
      <c r="D44" s="12">
        <v>13.69</v>
      </c>
      <c r="E44" s="43">
        <v>15.4</v>
      </c>
      <c r="F44" s="12">
        <v>18.82</v>
      </c>
      <c r="G44" s="12">
        <v>22.24</v>
      </c>
      <c r="H44" s="12">
        <v>25.67</v>
      </c>
      <c r="I44" s="12">
        <v>30.8</v>
      </c>
    </row>
    <row r="45" spans="1:9" ht="15" x14ac:dyDescent="0.2">
      <c r="A45" s="12" t="s">
        <v>14</v>
      </c>
      <c r="B45" s="12">
        <v>190.61</v>
      </c>
      <c r="C45" s="12">
        <v>222.38</v>
      </c>
      <c r="D45" s="12">
        <v>254.15</v>
      </c>
      <c r="E45" s="43">
        <v>285.92</v>
      </c>
      <c r="F45" s="12">
        <v>349.46</v>
      </c>
      <c r="G45" s="12">
        <v>413</v>
      </c>
      <c r="H45" s="12">
        <v>476.53</v>
      </c>
      <c r="I45" s="12">
        <v>571.84</v>
      </c>
    </row>
    <row r="46" spans="1:9" ht="15" x14ac:dyDescent="0.2">
      <c r="A46" s="12"/>
      <c r="B46" s="23"/>
      <c r="C46" s="12"/>
      <c r="D46" s="13"/>
      <c r="E46" s="43"/>
      <c r="F46" s="12"/>
      <c r="G46" s="12"/>
      <c r="H46" s="12"/>
      <c r="I46" s="12"/>
    </row>
    <row r="47" spans="1:9" ht="15.75" x14ac:dyDescent="0.25">
      <c r="A47" s="16" t="s">
        <v>15</v>
      </c>
      <c r="B47" s="17">
        <f t="shared" ref="B47:I47" si="8">SUM(B44:B46)</f>
        <v>200.88000000000002</v>
      </c>
      <c r="C47" s="17">
        <f t="shared" si="8"/>
        <v>234.35999999999999</v>
      </c>
      <c r="D47" s="17">
        <f t="shared" si="8"/>
        <v>267.84000000000003</v>
      </c>
      <c r="E47" s="44">
        <f t="shared" si="8"/>
        <v>301.32</v>
      </c>
      <c r="F47" s="17">
        <f t="shared" si="8"/>
        <v>368.28</v>
      </c>
      <c r="G47" s="17">
        <f t="shared" si="8"/>
        <v>435.24</v>
      </c>
      <c r="H47" s="17">
        <f t="shared" si="8"/>
        <v>502.2</v>
      </c>
      <c r="I47" s="17">
        <f t="shared" si="8"/>
        <v>602.64</v>
      </c>
    </row>
    <row r="48" spans="1:9" ht="15" x14ac:dyDescent="0.2">
      <c r="A48" s="12" t="s">
        <v>25</v>
      </c>
      <c r="B48" s="12">
        <v>121.52</v>
      </c>
      <c r="C48" s="12">
        <v>141.77000000000001</v>
      </c>
      <c r="D48" s="12">
        <v>162.03</v>
      </c>
      <c r="E48" s="43">
        <v>182.28</v>
      </c>
      <c r="F48" s="12">
        <v>222.79</v>
      </c>
      <c r="G48" s="12">
        <v>263.29000000000002</v>
      </c>
      <c r="H48" s="12">
        <v>303.8</v>
      </c>
      <c r="I48" s="12">
        <v>364.56</v>
      </c>
    </row>
    <row r="49" spans="1:13" ht="15" x14ac:dyDescent="0.2">
      <c r="A49" s="12" t="s">
        <v>17</v>
      </c>
      <c r="B49" s="12">
        <v>950.79</v>
      </c>
      <c r="C49" s="12">
        <v>1109.26</v>
      </c>
      <c r="D49" s="12">
        <v>1267.72</v>
      </c>
      <c r="E49" s="43">
        <v>1426.19</v>
      </c>
      <c r="F49" s="12">
        <v>1743.12</v>
      </c>
      <c r="G49" s="12">
        <v>2060.0500000000002</v>
      </c>
      <c r="H49" s="12">
        <v>2376.98</v>
      </c>
      <c r="I49" s="12">
        <v>2852.38</v>
      </c>
    </row>
    <row r="50" spans="1:13" ht="15.75" x14ac:dyDescent="0.25">
      <c r="A50" s="16" t="s">
        <v>18</v>
      </c>
      <c r="B50" s="16">
        <f t="shared" ref="B50:I50" si="9">SUM(B47:B49)</f>
        <v>1273.19</v>
      </c>
      <c r="C50" s="16">
        <f t="shared" si="9"/>
        <v>1485.3899999999999</v>
      </c>
      <c r="D50" s="24">
        <f t="shared" si="9"/>
        <v>1697.5900000000001</v>
      </c>
      <c r="E50" s="45">
        <f t="shared" si="9"/>
        <v>1909.79</v>
      </c>
      <c r="F50" s="16">
        <f t="shared" si="9"/>
        <v>2334.1899999999996</v>
      </c>
      <c r="G50" s="16">
        <f t="shared" si="9"/>
        <v>2758.58</v>
      </c>
      <c r="H50" s="16">
        <f t="shared" si="9"/>
        <v>3182.98</v>
      </c>
      <c r="I50" s="16">
        <f t="shared" si="9"/>
        <v>3819.58</v>
      </c>
      <c r="L50" s="25"/>
      <c r="M50" s="28"/>
    </row>
    <row r="53" spans="1:13" x14ac:dyDescent="0.2">
      <c r="B53" s="25"/>
      <c r="C53" s="25"/>
      <c r="D53" s="25"/>
      <c r="E53" s="38"/>
      <c r="F53" s="25"/>
      <c r="G53" s="25"/>
      <c r="H53" s="25"/>
      <c r="I53" s="25"/>
    </row>
    <row r="54" spans="1:13" x14ac:dyDescent="0.2">
      <c r="E54" s="38"/>
    </row>
    <row r="55" spans="1:13" x14ac:dyDescent="0.2">
      <c r="E55" s="38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16" workbookViewId="0">
      <selection activeCell="K35" sqref="K35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46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/>
      <c r="C3" s="9"/>
      <c r="D3" s="10"/>
      <c r="E3" s="40"/>
      <c r="F3" s="9"/>
      <c r="G3" s="9"/>
      <c r="H3" s="9"/>
      <c r="I3" s="9"/>
    </row>
    <row r="4" spans="1:9" ht="15" x14ac:dyDescent="0.2">
      <c r="A4" s="5" t="s">
        <v>24</v>
      </c>
      <c r="B4" s="75">
        <f>SUM(('Appendix 2 2018-19'!B4-'Appendix 2 2017-18'!B4)/'Appendix 2 2017-18'!B4)</f>
        <v>2.2942795962067913E-2</v>
      </c>
      <c r="C4" s="75">
        <f>SUM(('Appendix 2 2018-19'!C4-'Appendix 2 2017-18'!C4)/'Appendix 2 2017-18'!C4)</f>
        <v>2.3078940466823902E-2</v>
      </c>
      <c r="D4" s="75">
        <f>SUM(('Appendix 2 2018-19'!D4-'Appendix 2 2017-18'!D4)/'Appendix 2 2017-18'!D4)</f>
        <v>2.3175768701239219E-2</v>
      </c>
      <c r="E4" s="76">
        <f>SUM(('Appendix 2 2018-19'!E4-'Appendix 2 2017-18'!E4)/'Appendix 2 2017-18'!E4)</f>
        <v>2.3047114011829399E-2</v>
      </c>
      <c r="F4" s="75">
        <f>SUM(('Appendix 2 2018-19'!F4-'Appendix 2 2017-18'!F4)/'Appendix 2 2017-18'!F4)</f>
        <v>2.3026864675454738E-2</v>
      </c>
      <c r="G4" s="75">
        <f>SUM(('Appendix 2 2018-19'!G4-'Appendix 2 2017-18'!G4)/'Appendix 2 2017-18'!G4)</f>
        <v>2.301609714769853E-2</v>
      </c>
      <c r="H4" s="75">
        <f>SUM(('Appendix 2 2018-19'!H4-'Appendix 2 2017-18'!H4)/'Appendix 2 2017-18'!H4)</f>
        <v>2.3005384238864359E-2</v>
      </c>
      <c r="I4" s="75">
        <f>SUM(('Appendix 2 2018-19'!I4-'Appendix 2 2017-18'!I4)/'Appendix 2 2017-18'!I4)</f>
        <v>2.3047114011829399E-2</v>
      </c>
    </row>
    <row r="5" spans="1:9" ht="15" x14ac:dyDescent="0.2">
      <c r="A5" s="12" t="s">
        <v>14</v>
      </c>
      <c r="B5" s="75">
        <f>SUM(('Appendix 2 2018-19'!B5-'Appendix 2 2017-18'!B5)/'Appendix 2 2017-18'!B5)</f>
        <v>2.9934619333225377E-2</v>
      </c>
      <c r="C5" s="75">
        <f>SUM(('Appendix 2 2018-19'!C5-'Appendix 2 2017-18'!C5)/'Appendix 2 2017-18'!C5)</f>
        <v>2.9918488329010784E-2</v>
      </c>
      <c r="D5" s="75">
        <f>SUM(('Appendix 2 2018-19'!D5-'Appendix 2 2017-18'!D5)/'Appendix 2 2017-18'!D5)</f>
        <v>2.994812773545151E-2</v>
      </c>
      <c r="E5" s="76">
        <f>SUM(('Appendix 2 2018-19'!E5-'Appendix 2 2017-18'!E5)/'Appendix 2 2017-18'!E5)</f>
        <v>2.9934080184431403E-2</v>
      </c>
      <c r="F5" s="75">
        <f>SUM(('Appendix 2 2018-19'!F5-'Appendix 2 2017-18'!F5)/'Appendix 2 2017-18'!F5)</f>
        <v>2.9944002357795367E-2</v>
      </c>
      <c r="G5" s="75">
        <f>SUM(('Appendix 2 2018-19'!G5-'Appendix 2 2017-18'!G5)/'Appendix 2 2017-18'!G5)</f>
        <v>2.9950871592807779E-2</v>
      </c>
      <c r="H5" s="75">
        <f>SUM(('Appendix 2 2018-19'!H5-'Appendix 2 2017-18'!H5)/'Appendix 2 2017-18'!H5)</f>
        <v>2.9934295841618323E-2</v>
      </c>
      <c r="I5" s="75">
        <f>SUM(('Appendix 2 2018-19'!I5-'Appendix 2 2017-18'!I5)/'Appendix 2 2017-18'!I5)</f>
        <v>2.9934080184431403E-2</v>
      </c>
    </row>
    <row r="6" spans="1:9" ht="15" x14ac:dyDescent="0.2">
      <c r="A6" s="12"/>
      <c r="B6" s="75"/>
      <c r="C6" s="75"/>
      <c r="D6" s="75"/>
      <c r="E6" s="76"/>
      <c r="F6" s="75"/>
      <c r="G6" s="75"/>
      <c r="H6" s="75"/>
      <c r="I6" s="75"/>
    </row>
    <row r="7" spans="1:9" ht="15.75" x14ac:dyDescent="0.25">
      <c r="A7" s="16" t="s">
        <v>15</v>
      </c>
      <c r="B7" s="75">
        <f>SUM(('Appendix 2 2018-19'!B7-'Appendix 2 2017-18'!B7)/'Appendix 2 2017-18'!B7)</f>
        <v>2.8885011021307958E-2</v>
      </c>
      <c r="C7" s="75">
        <f>SUM(('Appendix 2 2018-19'!C7-'Appendix 2 2017-18'!C7)/'Appendix 2 2017-18'!C7)</f>
        <v>2.8891950403463901E-2</v>
      </c>
      <c r="D7" s="75">
        <f>SUM(('Appendix 2 2018-19'!D7-'Appendix 2 2017-18'!D7)/'Appendix 2 2017-18'!D7)</f>
        <v>2.8931597437487203E-2</v>
      </c>
      <c r="E7" s="76">
        <f>SUM(('Appendix 2 2018-19'!E7-'Appendix 2 2017-18'!E7)/'Appendix 2 2017-18'!E7)</f>
        <v>2.8900318393338401E-2</v>
      </c>
      <c r="F7" s="75">
        <f>SUM(('Appendix 2 2018-19'!F7-'Appendix 2 2017-18'!F7)/'Appendix 2 2017-18'!F7)</f>
        <v>2.8905643363474596E-2</v>
      </c>
      <c r="G7" s="75">
        <f>SUM(('Appendix 2 2018-19'!G7-'Appendix 2 2017-18'!G7)/'Appendix 2 2017-18'!G7)</f>
        <v>2.8909942561624352E-2</v>
      </c>
      <c r="H7" s="75">
        <f>SUM(('Appendix 2 2018-19'!H7-'Appendix 2 2017-18'!H7)/'Appendix 2 2017-18'!H7)</f>
        <v>2.8894195444526118E-2</v>
      </c>
      <c r="I7" s="75">
        <f>SUM(('Appendix 2 2018-19'!I7-'Appendix 2 2017-18'!I7)/'Appendix 2 2017-18'!I7)</f>
        <v>2.8900318393338401E-2</v>
      </c>
    </row>
    <row r="8" spans="1:9" ht="15" x14ac:dyDescent="0.2">
      <c r="A8" s="12" t="s">
        <v>25</v>
      </c>
      <c r="B8" s="75">
        <f>SUM(('Appendix 2 2018-19'!B8-'Appendix 2 2017-18'!B8)/'Appendix 2 2017-18'!B8)</f>
        <v>7.0472163495419307E-2</v>
      </c>
      <c r="C8" s="75">
        <f>SUM(('Appendix 2 2018-19'!C8-'Appendix 2 2017-18'!C8)/'Appendix 2 2017-18'!C8)</f>
        <v>7.0446994865599619E-2</v>
      </c>
      <c r="D8" s="75">
        <f>SUM(('Appendix 2 2018-19'!D8-'Appendix 2 2017-18'!D8)/'Appendix 2 2017-18'!D8)</f>
        <v>7.0494186046511545E-2</v>
      </c>
      <c r="E8" s="76">
        <f>SUM(('Appendix 2 2018-19'!E8-'Appendix 2 2017-18'!E8)/'Appendix 2 2017-18'!E8)</f>
        <v>7.0472163495419307E-2</v>
      </c>
      <c r="F8" s="75">
        <f>SUM(('Appendix 2 2018-19'!F8-'Appendix 2 2017-18'!F8)/'Appendix 2 2017-18'!F8)</f>
        <v>7.0488179896213657E-2</v>
      </c>
      <c r="G8" s="75">
        <f>SUM(('Appendix 2 2018-19'!G8-'Appendix 2 2017-18'!G8)/'Appendix 2 2017-18'!G8)</f>
        <v>7.0458611156285628E-2</v>
      </c>
      <c r="H8" s="75">
        <f>SUM(('Appendix 2 2018-19'!H8-'Appendix 2 2017-18'!H8)/'Appendix 2 2017-18'!H8)</f>
        <v>7.0472163495419307E-2</v>
      </c>
      <c r="I8" s="75">
        <f>SUM(('Appendix 2 2018-19'!I8-'Appendix 2 2017-18'!I8)/'Appendix 2 2017-18'!I8)</f>
        <v>7.0472163495419307E-2</v>
      </c>
    </row>
    <row r="9" spans="1:9" ht="15" x14ac:dyDescent="0.2">
      <c r="A9" s="12" t="s">
        <v>17</v>
      </c>
      <c r="B9" s="75">
        <f>SUM(('Appendix 2 2018-19'!B9-'Appendix 2 2017-18'!B9)/'Appendix 2 2017-18'!B9)</f>
        <v>5.9895659153233922E-2</v>
      </c>
      <c r="C9" s="75">
        <f>SUM(('Appendix 2 2018-19'!C9-'Appendix 2 2017-18'!C9)/'Appendix 2 2017-18'!C9)</f>
        <v>5.990043666453277E-2</v>
      </c>
      <c r="D9" s="75">
        <f>SUM(('Appendix 2 2018-19'!D9-'Appendix 2 2017-18'!D9)/'Appendix 2 2017-18'!D9)</f>
        <v>5.9895659153233985E-2</v>
      </c>
      <c r="E9" s="76">
        <f>SUM(('Appendix 2 2018-19'!E9-'Appendix 2 2017-18'!E9)/'Appendix 2 2017-18'!E9)</f>
        <v>5.9899374995355303E-2</v>
      </c>
      <c r="F9" s="75">
        <f>SUM(('Appendix 2 2018-19'!F9-'Appendix 2 2017-18'!F9)/'Appendix 2 2017-18'!F9)</f>
        <v>5.9898699387696777E-2</v>
      </c>
      <c r="G9" s="75">
        <f>SUM(('Appendix 2 2018-19'!G9-'Appendix 2 2017-18'!G9)/'Appendix 2 2017-18'!G9)</f>
        <v>5.9898231659317909E-2</v>
      </c>
      <c r="H9" s="75">
        <f>SUM(('Appendix 2 2018-19'!H9-'Appendix 2 2017-18'!H9)/'Appendix 2 2017-18'!H9)</f>
        <v>5.9897888658506641E-2</v>
      </c>
      <c r="I9" s="75">
        <f>SUM(('Appendix 2 2018-19'!I9-'Appendix 2 2017-18'!I9)/'Appendix 2 2017-18'!I9)</f>
        <v>5.9899374995355303E-2</v>
      </c>
    </row>
    <row r="10" spans="1:9" ht="15.75" x14ac:dyDescent="0.25">
      <c r="A10" s="16" t="s">
        <v>18</v>
      </c>
      <c r="B10" s="75">
        <f>SUM(('Appendix 2 2018-19'!B10-'Appendix 2 2017-18'!B10)/'Appendix 2 2017-18'!B10)</f>
        <v>5.537554748685216E-2</v>
      </c>
      <c r="C10" s="75">
        <f>SUM(('Appendix 2 2018-19'!C10-'Appendix 2 2017-18'!C10)/'Appendix 2 2017-18'!C10)</f>
        <v>5.5378002316720951E-2</v>
      </c>
      <c r="D10" s="75">
        <f>SUM(('Appendix 2 2018-19'!D10-'Appendix 2 2017-18'!D10)/'Appendix 2 2017-18'!D10)</f>
        <v>5.5385949272796123E-2</v>
      </c>
      <c r="E10" s="76">
        <f>SUM(('Appendix 2 2018-19'!E10-'Appendix 2 2017-18'!E10)/'Appendix 2 2017-18'!E10)</f>
        <v>5.5380974865808293E-2</v>
      </c>
      <c r="F10" s="75">
        <f>SUM(('Appendix 2 2018-19'!F10-'Appendix 2 2017-18'!F10)/'Appendix 2 2017-18'!F10)</f>
        <v>5.5382866480754453E-2</v>
      </c>
      <c r="G10" s="75">
        <f>SUM(('Appendix 2 2018-19'!G10-'Appendix 2 2017-18'!G10)/'Appendix 2 2017-18'!G10)</f>
        <v>5.5380626737807116E-2</v>
      </c>
      <c r="H10" s="75">
        <f>SUM(('Appendix 2 2018-19'!H10-'Appendix 2 2017-18'!H10)/'Appendix 2 2017-18'!H10)</f>
        <v>5.5378803914225533E-2</v>
      </c>
      <c r="I10" s="75">
        <f>SUM(('Appendix 2 2018-19'!I10-'Appendix 2 2017-18'!I10)/'Appendix 2 2017-18'!I10)</f>
        <v>5.5380974865808293E-2</v>
      </c>
    </row>
    <row r="11" spans="1:9" ht="15" x14ac:dyDescent="0.2">
      <c r="A11" s="12"/>
      <c r="B11" s="77"/>
      <c r="C11" s="77"/>
      <c r="D11" s="78"/>
      <c r="E11" s="79"/>
      <c r="F11" s="77"/>
      <c r="G11" s="77"/>
      <c r="H11" s="77"/>
      <c r="I11" s="77"/>
    </row>
    <row r="12" spans="1:9" ht="15" x14ac:dyDescent="0.2">
      <c r="A12" s="20" t="s">
        <v>19</v>
      </c>
      <c r="B12" s="80" t="s">
        <v>4</v>
      </c>
      <c r="C12" s="80" t="s">
        <v>5</v>
      </c>
      <c r="D12" s="81" t="s">
        <v>6</v>
      </c>
      <c r="E12" s="82" t="s">
        <v>7</v>
      </c>
      <c r="F12" s="80" t="s">
        <v>8</v>
      </c>
      <c r="G12" s="80" t="s">
        <v>9</v>
      </c>
      <c r="H12" s="80" t="s">
        <v>10</v>
      </c>
      <c r="I12" s="80" t="s">
        <v>11</v>
      </c>
    </row>
    <row r="13" spans="1:9" ht="15" x14ac:dyDescent="0.2">
      <c r="A13" s="9"/>
      <c r="B13" s="80"/>
      <c r="C13" s="80"/>
      <c r="D13" s="81"/>
      <c r="E13" s="82"/>
      <c r="F13" s="80"/>
      <c r="G13" s="80"/>
      <c r="H13" s="80"/>
      <c r="I13" s="80"/>
    </row>
    <row r="14" spans="1:9" ht="15" x14ac:dyDescent="0.2">
      <c r="A14" s="5" t="s">
        <v>24</v>
      </c>
      <c r="B14" s="75">
        <f>SUM(('Appendix 2 2018-19'!B14-'Appendix 2 2017-18'!B14)/'Appendix 2 2017-18'!B14)</f>
        <v>2.9961226647867389E-2</v>
      </c>
      <c r="C14" s="75">
        <f>SUM(('Appendix 2 2018-19'!C14-'Appendix 2 2017-18'!C14)/'Appendix 2 2017-18'!C14)</f>
        <v>3.0220610456331214E-2</v>
      </c>
      <c r="D14" s="75">
        <f>SUM(('Appendix 2 2018-19'!D14-'Appendix 2 2017-18'!D14)/'Appendix 2 2017-18'!D14)</f>
        <v>3.014278159703862E-2</v>
      </c>
      <c r="E14" s="76">
        <f>SUM(('Appendix 2 2018-19'!E14-'Appendix 2 2017-18'!E14)/'Appendix 2 2017-18'!E14)</f>
        <v>3.0082256169212718E-2</v>
      </c>
      <c r="F14" s="75">
        <f>SUM(('Appendix 2 2018-19'!F14-'Appendix 2 2017-18'!F14)/'Appendix 2 2017-18'!F14)</f>
        <v>2.9994231878484951E-2</v>
      </c>
      <c r="G14" s="75">
        <f>SUM(('Appendix 2 2018-19'!G14-'Appendix 2 2017-18'!G14)/'Appendix 2 2017-18'!G14)</f>
        <v>3.0100878620240828E-2</v>
      </c>
      <c r="H14" s="75">
        <f>SUM(('Appendix 2 2018-19'!H14-'Appendix 2 2017-18'!H14)/'Appendix 2 2017-18'!H14)</f>
        <v>3.0033840947546468E-2</v>
      </c>
      <c r="I14" s="75">
        <f>SUM(('Appendix 2 2018-19'!I14-'Appendix 2 2017-18'!I14)/'Appendix 2 2017-18'!I14)</f>
        <v>3.0082256169212718E-2</v>
      </c>
    </row>
    <row r="15" spans="1:9" ht="15" x14ac:dyDescent="0.2">
      <c r="A15" s="12" t="s">
        <v>14</v>
      </c>
      <c r="B15" s="75">
        <f>SUM(('Appendix 2 2018-19'!B15-'Appendix 2 2017-18'!B15)/'Appendix 2 2017-18'!B15)</f>
        <v>2.9934619333225377E-2</v>
      </c>
      <c r="C15" s="75">
        <f>SUM(('Appendix 2 2018-19'!C15-'Appendix 2 2017-18'!C15)/'Appendix 2 2017-18'!C15)</f>
        <v>2.9918488329010784E-2</v>
      </c>
      <c r="D15" s="75">
        <f>SUM(('Appendix 2 2018-19'!D15-'Appendix 2 2017-18'!D15)/'Appendix 2 2017-18'!D15)</f>
        <v>2.994812773545151E-2</v>
      </c>
      <c r="E15" s="76">
        <f>SUM(('Appendix 2 2018-19'!E15-'Appendix 2 2017-18'!E15)/'Appendix 2 2017-18'!E15)</f>
        <v>2.9934080184431403E-2</v>
      </c>
      <c r="F15" s="75">
        <f>SUM(('Appendix 2 2018-19'!F15-'Appendix 2 2017-18'!F15)/'Appendix 2 2017-18'!F15)</f>
        <v>2.9944002357795367E-2</v>
      </c>
      <c r="G15" s="75">
        <f>SUM(('Appendix 2 2018-19'!G15-'Appendix 2 2017-18'!G15)/'Appendix 2 2017-18'!G15)</f>
        <v>2.9950871592807779E-2</v>
      </c>
      <c r="H15" s="75">
        <f>SUM(('Appendix 2 2018-19'!H15-'Appendix 2 2017-18'!H15)/'Appendix 2 2017-18'!H15)</f>
        <v>2.9934295841618323E-2</v>
      </c>
      <c r="I15" s="75">
        <f>SUM(('Appendix 2 2018-19'!I15-'Appendix 2 2017-18'!I15)/'Appendix 2 2017-18'!I15)</f>
        <v>2.9934080184431403E-2</v>
      </c>
    </row>
    <row r="16" spans="1:9" ht="15" x14ac:dyDescent="0.2">
      <c r="A16" s="12"/>
      <c r="B16" s="75"/>
      <c r="C16" s="75"/>
      <c r="D16" s="75"/>
      <c r="E16" s="76"/>
      <c r="F16" s="75"/>
      <c r="G16" s="75"/>
      <c r="H16" s="75"/>
      <c r="I16" s="75"/>
    </row>
    <row r="17" spans="1:9" ht="15.75" x14ac:dyDescent="0.25">
      <c r="A17" s="16" t="s">
        <v>15</v>
      </c>
      <c r="B17" s="75">
        <f>SUM(('Appendix 2 2018-19'!B17-'Appendix 2 2017-18'!B17)/'Appendix 2 2017-18'!B17)</f>
        <v>2.993815592203905E-2</v>
      </c>
      <c r="C17" s="75">
        <f>SUM(('Appendix 2 2018-19'!C17-'Appendix 2 2017-18'!C17)/'Appendix 2 2017-18'!C17)</f>
        <v>2.9958636199349572E-2</v>
      </c>
      <c r="D17" s="75">
        <f>SUM(('Appendix 2 2018-19'!D17-'Appendix 2 2017-18'!D17)/'Appendix 2 2017-18'!D17)</f>
        <v>2.9973996767165754E-2</v>
      </c>
      <c r="E17" s="76">
        <f>SUM(('Appendix 2 2018-19'!E17-'Appendix 2 2017-18'!E17)/'Appendix 2 2017-18'!E17)</f>
        <v>2.9953773113443199E-2</v>
      </c>
      <c r="F17" s="75">
        <f>SUM(('Appendix 2 2018-19'!F17-'Appendix 2 2017-18'!F17)/'Appendix 2 2017-18'!F17)</f>
        <v>2.9950678490199511E-2</v>
      </c>
      <c r="G17" s="75">
        <f>SUM(('Appendix 2 2018-19'!G17-'Appendix 2 2017-18'!G17)/'Appendix 2 2017-18'!G17)</f>
        <v>2.9970807654881641E-2</v>
      </c>
      <c r="H17" s="75">
        <f>SUM(('Appendix 2 2018-19'!H17-'Appendix 2 2017-18'!H17)/'Appendix 2 2017-18'!H17)</f>
        <v>2.9947526236881378E-2</v>
      </c>
      <c r="I17" s="75">
        <f>SUM(('Appendix 2 2018-19'!I17-'Appendix 2 2017-18'!I17)/'Appendix 2 2017-18'!I17)</f>
        <v>2.9953773113443199E-2</v>
      </c>
    </row>
    <row r="18" spans="1:9" ht="15" x14ac:dyDescent="0.2">
      <c r="A18" s="12" t="s">
        <v>25</v>
      </c>
      <c r="B18" s="75">
        <f>SUM(('Appendix 2 2018-19'!B18-'Appendix 2 2017-18'!B18)/'Appendix 2 2017-18'!B18)</f>
        <v>7.0472163495419307E-2</v>
      </c>
      <c r="C18" s="75">
        <f>SUM(('Appendix 2 2018-19'!C18-'Appendix 2 2017-18'!C18)/'Appendix 2 2017-18'!C18)</f>
        <v>7.0446994865599619E-2</v>
      </c>
      <c r="D18" s="75">
        <f>SUM(('Appendix 2 2018-19'!D18-'Appendix 2 2017-18'!D18)/'Appendix 2 2017-18'!D18)</f>
        <v>7.0494186046511545E-2</v>
      </c>
      <c r="E18" s="76">
        <f>SUM(('Appendix 2 2018-19'!E18-'Appendix 2 2017-18'!E18)/'Appendix 2 2017-18'!E18)</f>
        <v>7.0472163495419307E-2</v>
      </c>
      <c r="F18" s="75">
        <f>SUM(('Appendix 2 2018-19'!F18-'Appendix 2 2017-18'!F18)/'Appendix 2 2017-18'!F18)</f>
        <v>7.0488179896213657E-2</v>
      </c>
      <c r="G18" s="75">
        <f>SUM(('Appendix 2 2018-19'!G18-'Appendix 2 2017-18'!G18)/'Appendix 2 2017-18'!G18)</f>
        <v>7.0458611156285628E-2</v>
      </c>
      <c r="H18" s="75">
        <f>SUM(('Appendix 2 2018-19'!H18-'Appendix 2 2017-18'!H18)/'Appendix 2 2017-18'!H18)</f>
        <v>7.0472163495419307E-2</v>
      </c>
      <c r="I18" s="75">
        <f>SUM(('Appendix 2 2018-19'!I18-'Appendix 2 2017-18'!I18)/'Appendix 2 2017-18'!I18)</f>
        <v>7.0472163495419307E-2</v>
      </c>
    </row>
    <row r="19" spans="1:9" ht="15" x14ac:dyDescent="0.2">
      <c r="A19" s="12" t="s">
        <v>17</v>
      </c>
      <c r="B19" s="75">
        <f>SUM(('Appendix 2 2018-19'!B19-'Appendix 2 2017-18'!B19)/'Appendix 2 2017-18'!B19)</f>
        <v>5.9895659153233922E-2</v>
      </c>
      <c r="C19" s="75">
        <f>SUM(('Appendix 2 2018-19'!C19-'Appendix 2 2017-18'!C19)/'Appendix 2 2017-18'!C19)</f>
        <v>5.990043666453277E-2</v>
      </c>
      <c r="D19" s="75">
        <f>SUM(('Appendix 2 2018-19'!D19-'Appendix 2 2017-18'!D19)/'Appendix 2 2017-18'!D19)</f>
        <v>5.9895659153233985E-2</v>
      </c>
      <c r="E19" s="76">
        <f>SUM(('Appendix 2 2018-19'!E19-'Appendix 2 2017-18'!E19)/'Appendix 2 2017-18'!E19)</f>
        <v>5.9899374995355303E-2</v>
      </c>
      <c r="F19" s="75">
        <f>SUM(('Appendix 2 2018-19'!F19-'Appendix 2 2017-18'!F19)/'Appendix 2 2017-18'!F19)</f>
        <v>5.9898699387696777E-2</v>
      </c>
      <c r="G19" s="75">
        <f>SUM(('Appendix 2 2018-19'!G19-'Appendix 2 2017-18'!G19)/'Appendix 2 2017-18'!G19)</f>
        <v>5.9898231659317909E-2</v>
      </c>
      <c r="H19" s="75">
        <f>SUM(('Appendix 2 2018-19'!H19-'Appendix 2 2017-18'!H19)/'Appendix 2 2017-18'!H19)</f>
        <v>5.9897888658506641E-2</v>
      </c>
      <c r="I19" s="75">
        <f>SUM(('Appendix 2 2018-19'!I19-'Appendix 2 2017-18'!I19)/'Appendix 2 2017-18'!I19)</f>
        <v>5.9899374995355303E-2</v>
      </c>
    </row>
    <row r="20" spans="1:9" ht="15.75" x14ac:dyDescent="0.25">
      <c r="A20" s="16" t="s">
        <v>18</v>
      </c>
      <c r="B20" s="75">
        <f>SUM(('Appendix 2 2018-19'!B20-'Appendix 2 2017-18'!B20)/'Appendix 2 2017-18'!B20)</f>
        <v>5.5652685413636944E-2</v>
      </c>
      <c r="C20" s="75">
        <f>SUM(('Appendix 2 2018-19'!C20-'Appendix 2 2017-18'!C20)/'Appendix 2 2017-18'!C20)</f>
        <v>5.5657483788742468E-2</v>
      </c>
      <c r="D20" s="75">
        <f>SUM(('Appendix 2 2018-19'!D20-'Appendix 2 2017-18'!D20)/'Appendix 2 2017-18'!D20)</f>
        <v>5.5661082584772335E-2</v>
      </c>
      <c r="E20" s="76">
        <f>SUM(('Appendix 2 2018-19'!E20-'Appendix 2 2017-18'!E20)/'Appendix 2 2017-18'!E20)</f>
        <v>5.5658131947735091E-2</v>
      </c>
      <c r="F20" s="75">
        <f>SUM(('Appendix 2 2018-19'!F20-'Appendix 2 2017-18'!F20)/'Appendix 2 2017-18'!F20)</f>
        <v>5.5658544410972906E-2</v>
      </c>
      <c r="G20" s="75">
        <f>SUM(('Appendix 2 2018-19'!G20-'Appendix 2 2017-18'!G20)/'Appendix 2 2017-18'!G20)</f>
        <v>5.5659039833486725E-2</v>
      </c>
      <c r="H20" s="75">
        <f>SUM(('Appendix 2 2018-19'!H20-'Appendix 2 2017-18'!H20)/'Appendix 2 2017-18'!H20)</f>
        <v>5.5655953334095676E-2</v>
      </c>
      <c r="I20" s="75">
        <f>SUM(('Appendix 2 2018-19'!I20-'Appendix 2 2017-18'!I20)/'Appendix 2 2017-18'!I20)</f>
        <v>5.5658131947735091E-2</v>
      </c>
    </row>
    <row r="21" spans="1:9" ht="15.75" x14ac:dyDescent="0.25">
      <c r="A21" s="16"/>
      <c r="B21" s="77"/>
      <c r="C21" s="77"/>
      <c r="D21" s="78"/>
      <c r="E21" s="79"/>
      <c r="F21" s="77"/>
      <c r="G21" s="77"/>
      <c r="H21" s="77"/>
      <c r="I21" s="77"/>
    </row>
    <row r="22" spans="1:9" ht="15" x14ac:dyDescent="0.2">
      <c r="A22" s="21" t="s">
        <v>20</v>
      </c>
      <c r="B22" s="80" t="s">
        <v>4</v>
      </c>
      <c r="C22" s="80" t="s">
        <v>5</v>
      </c>
      <c r="D22" s="81" t="s">
        <v>6</v>
      </c>
      <c r="E22" s="82" t="s">
        <v>7</v>
      </c>
      <c r="F22" s="80" t="s">
        <v>8</v>
      </c>
      <c r="G22" s="80" t="s">
        <v>9</v>
      </c>
      <c r="H22" s="80" t="s">
        <v>10</v>
      </c>
      <c r="I22" s="80" t="s">
        <v>11</v>
      </c>
    </row>
    <row r="23" spans="1:9" ht="15" x14ac:dyDescent="0.2">
      <c r="A23" s="9"/>
      <c r="B23" s="80"/>
      <c r="C23" s="80"/>
      <c r="D23" s="81"/>
      <c r="E23" s="82"/>
      <c r="F23" s="80"/>
      <c r="G23" s="80"/>
      <c r="H23" s="80"/>
      <c r="I23" s="80"/>
    </row>
    <row r="24" spans="1:9" ht="15" x14ac:dyDescent="0.2">
      <c r="A24" s="5" t="s">
        <v>24</v>
      </c>
      <c r="B24" s="75">
        <f>SUM(('Appendix 2 2018-19'!B24-'Appendix 2 2017-18'!B24)/'Appendix 2 2017-18'!B24)</f>
        <v>9.2165898617511191E-3</v>
      </c>
      <c r="C24" s="75">
        <f>SUM(('Appendix 2 2018-19'!C24-'Appendix 2 2017-18'!C24)/'Appendix 2 2017-18'!C24)</f>
        <v>9.0837282780410911E-3</v>
      </c>
      <c r="D24" s="75">
        <f>SUM(('Appendix 2 2018-19'!D24-'Appendix 2 2017-18'!D24)/'Appendix 2 2017-18'!D24)</f>
        <v>9.3328724507431588E-3</v>
      </c>
      <c r="E24" s="76">
        <f>SUM(('Appendix 2 2018-19'!E24-'Appendix 2 2017-18'!E24)/'Appendix 2 2017-18'!E24)</f>
        <v>9.2165898617512839E-3</v>
      </c>
      <c r="F24" s="75">
        <f>SUM(('Appendix 2 2018-19'!F24-'Appendix 2 2017-18'!F24)/'Appendix 2 2017-18'!F24)</f>
        <v>9.3011563599798251E-3</v>
      </c>
      <c r="G24" s="75">
        <f>SUM(('Appendix 2 2018-19'!G24-'Appendix 2 2017-18'!G24)/'Appendix 2 2017-18'!G24)</f>
        <v>9.145044661846017E-3</v>
      </c>
      <c r="H24" s="75">
        <f>SUM(('Appendix 2 2018-19'!H24-'Appendix 2 2017-18'!H24)/'Appendix 2 2017-18'!H24)</f>
        <v>9.2165898617511521E-3</v>
      </c>
      <c r="I24" s="75">
        <f>SUM(('Appendix 2 2018-19'!I24-'Appendix 2 2017-18'!I24)/'Appendix 2 2017-18'!I24)</f>
        <v>9.2165898617512839E-3</v>
      </c>
    </row>
    <row r="25" spans="1:9" ht="15" x14ac:dyDescent="0.2">
      <c r="A25" s="12" t="s">
        <v>14</v>
      </c>
      <c r="B25" s="75">
        <f>SUM(('Appendix 2 2018-19'!B25-'Appendix 2 2017-18'!B25)/'Appendix 2 2017-18'!B25)</f>
        <v>2.9934619333225377E-2</v>
      </c>
      <c r="C25" s="75">
        <f>SUM(('Appendix 2 2018-19'!C25-'Appendix 2 2017-18'!C25)/'Appendix 2 2017-18'!C25)</f>
        <v>2.9918488329010784E-2</v>
      </c>
      <c r="D25" s="75">
        <f>SUM(('Appendix 2 2018-19'!D25-'Appendix 2 2017-18'!D25)/'Appendix 2 2017-18'!D25)</f>
        <v>2.994812773545151E-2</v>
      </c>
      <c r="E25" s="76">
        <f>SUM(('Appendix 2 2018-19'!E25-'Appendix 2 2017-18'!E25)/'Appendix 2 2017-18'!E25)</f>
        <v>2.9934080184431403E-2</v>
      </c>
      <c r="F25" s="75">
        <f>SUM(('Appendix 2 2018-19'!F25-'Appendix 2 2017-18'!F25)/'Appendix 2 2017-18'!F25)</f>
        <v>2.9944002357795367E-2</v>
      </c>
      <c r="G25" s="75">
        <f>SUM(('Appendix 2 2018-19'!G25-'Appendix 2 2017-18'!G25)/'Appendix 2 2017-18'!G25)</f>
        <v>2.9950871592807779E-2</v>
      </c>
      <c r="H25" s="75">
        <f>SUM(('Appendix 2 2018-19'!H25-'Appendix 2 2017-18'!H25)/'Appendix 2 2017-18'!H25)</f>
        <v>2.9934295841618323E-2</v>
      </c>
      <c r="I25" s="75">
        <f>SUM(('Appendix 2 2018-19'!I25-'Appendix 2 2017-18'!I25)/'Appendix 2 2017-18'!I25)</f>
        <v>2.9934080184431403E-2</v>
      </c>
    </row>
    <row r="26" spans="1:9" ht="15" x14ac:dyDescent="0.2">
      <c r="A26" s="12"/>
      <c r="B26" s="75"/>
      <c r="C26" s="75"/>
      <c r="D26" s="75"/>
      <c r="E26" s="76"/>
      <c r="F26" s="75"/>
      <c r="G26" s="75"/>
      <c r="H26" s="75"/>
      <c r="I26" s="75"/>
    </row>
    <row r="27" spans="1:9" ht="15.75" x14ac:dyDescent="0.25">
      <c r="A27" s="16" t="s">
        <v>15</v>
      </c>
      <c r="B27" s="75">
        <f>SUM(('Appendix 2 2018-19'!B27-'Appendix 2 2017-18'!B27)/'Appendix 2 2017-18'!B27)</f>
        <v>2.7760313391691434E-2</v>
      </c>
      <c r="C27" s="75">
        <f>SUM(('Appendix 2 2018-19'!C27-'Appendix 2 2017-18'!C27)/'Appendix 2 2017-18'!C27)</f>
        <v>2.7731719449510972E-2</v>
      </c>
      <c r="D27" s="75">
        <f>SUM(('Appendix 2 2018-19'!D27-'Appendix 2 2017-18'!D27)/'Appendix 2 2017-18'!D27)</f>
        <v>2.7784830788204234E-2</v>
      </c>
      <c r="E27" s="76">
        <f>SUM(('Appendix 2 2018-19'!E27-'Appendix 2 2017-18'!E27)/'Appendix 2 2017-18'!E27)</f>
        <v>2.7759865875677112E-2</v>
      </c>
      <c r="F27" s="75">
        <f>SUM(('Appendix 2 2018-19'!F27-'Appendix 2 2017-18'!F27)/'Appendix 2 2017-18'!F27)</f>
        <v>2.7777777777777554E-2</v>
      </c>
      <c r="G27" s="75">
        <f>SUM(('Appendix 2 2018-19'!G27-'Appendix 2 2017-18'!G27)/'Appendix 2 2017-18'!G27)</f>
        <v>2.7767237338452263E-2</v>
      </c>
      <c r="H27" s="75">
        <f>SUM(('Appendix 2 2018-19'!H27-'Appendix 2 2017-18'!H27)/'Appendix 2 2017-18'!H27)</f>
        <v>2.7760044880351126E-2</v>
      </c>
      <c r="I27" s="75">
        <f>SUM(('Appendix 2 2018-19'!I27-'Appendix 2 2017-18'!I27)/'Appendix 2 2017-18'!I27)</f>
        <v>2.7759865875677112E-2</v>
      </c>
    </row>
    <row r="28" spans="1:9" ht="15" x14ac:dyDescent="0.2">
      <c r="A28" s="12" t="s">
        <v>25</v>
      </c>
      <c r="B28" s="75">
        <f>SUM(('Appendix 2 2018-19'!B28-'Appendix 2 2017-18'!B28)/'Appendix 2 2017-18'!B28)</f>
        <v>7.0472163495419307E-2</v>
      </c>
      <c r="C28" s="75">
        <f>SUM(('Appendix 2 2018-19'!C28-'Appendix 2 2017-18'!C28)/'Appendix 2 2017-18'!C28)</f>
        <v>7.0446994865599619E-2</v>
      </c>
      <c r="D28" s="75">
        <f>SUM(('Appendix 2 2018-19'!D28-'Appendix 2 2017-18'!D28)/'Appendix 2 2017-18'!D28)</f>
        <v>7.0494186046511545E-2</v>
      </c>
      <c r="E28" s="76">
        <f>SUM(('Appendix 2 2018-19'!E28-'Appendix 2 2017-18'!E28)/'Appendix 2 2017-18'!E28)</f>
        <v>7.0472163495419307E-2</v>
      </c>
      <c r="F28" s="75">
        <f>SUM(('Appendix 2 2018-19'!F28-'Appendix 2 2017-18'!F28)/'Appendix 2 2017-18'!F28)</f>
        <v>7.0488179896213657E-2</v>
      </c>
      <c r="G28" s="75">
        <f>SUM(('Appendix 2 2018-19'!G28-'Appendix 2 2017-18'!G28)/'Appendix 2 2017-18'!G28)</f>
        <v>7.0458611156285628E-2</v>
      </c>
      <c r="H28" s="75">
        <f>SUM(('Appendix 2 2018-19'!H28-'Appendix 2 2017-18'!H28)/'Appendix 2 2017-18'!H28)</f>
        <v>7.0472163495419307E-2</v>
      </c>
      <c r="I28" s="75">
        <f>SUM(('Appendix 2 2018-19'!I28-'Appendix 2 2017-18'!I28)/'Appendix 2 2017-18'!I28)</f>
        <v>7.0472163495419307E-2</v>
      </c>
    </row>
    <row r="29" spans="1:9" ht="15" x14ac:dyDescent="0.2">
      <c r="A29" s="12" t="s">
        <v>17</v>
      </c>
      <c r="B29" s="75">
        <f>SUM(('Appendix 2 2018-19'!B29-'Appendix 2 2017-18'!B29)/'Appendix 2 2017-18'!B29)</f>
        <v>5.9895659153233922E-2</v>
      </c>
      <c r="C29" s="75">
        <f>SUM(('Appendix 2 2018-19'!C29-'Appendix 2 2017-18'!C29)/'Appendix 2 2017-18'!C29)</f>
        <v>5.990043666453277E-2</v>
      </c>
      <c r="D29" s="75">
        <f>SUM(('Appendix 2 2018-19'!D29-'Appendix 2 2017-18'!D29)/'Appendix 2 2017-18'!D29)</f>
        <v>5.9895659153233985E-2</v>
      </c>
      <c r="E29" s="76">
        <f>SUM(('Appendix 2 2018-19'!E29-'Appendix 2 2017-18'!E29)/'Appendix 2 2017-18'!E29)</f>
        <v>5.9899374995355303E-2</v>
      </c>
      <c r="F29" s="75">
        <f>SUM(('Appendix 2 2018-19'!F29-'Appendix 2 2017-18'!F29)/'Appendix 2 2017-18'!F29)</f>
        <v>5.9898699387696777E-2</v>
      </c>
      <c r="G29" s="75">
        <f>SUM(('Appendix 2 2018-19'!G29-'Appendix 2 2017-18'!G29)/'Appendix 2 2017-18'!G29)</f>
        <v>5.9898231659317909E-2</v>
      </c>
      <c r="H29" s="75">
        <f>SUM(('Appendix 2 2018-19'!H29-'Appendix 2 2017-18'!H29)/'Appendix 2 2017-18'!H29)</f>
        <v>5.9897888658506641E-2</v>
      </c>
      <c r="I29" s="75">
        <f>SUM(('Appendix 2 2018-19'!I29-'Appendix 2 2017-18'!I29)/'Appendix 2 2017-18'!I29)</f>
        <v>5.9899374995355303E-2</v>
      </c>
    </row>
    <row r="30" spans="1:9" ht="15.75" x14ac:dyDescent="0.25">
      <c r="A30" s="16" t="s">
        <v>18</v>
      </c>
      <c r="B30" s="75">
        <f>SUM(('Appendix 2 2018-19'!B30-'Appendix 2 2017-18'!B30)/'Appendix 2 2017-18'!B30)</f>
        <v>5.5423666160101887E-2</v>
      </c>
      <c r="C30" s="75">
        <f>SUM(('Appendix 2 2018-19'!C30-'Appendix 2 2017-18'!C30)/'Appendix 2 2017-18'!C30)</f>
        <v>5.5419820454145424E-2</v>
      </c>
      <c r="D30" s="75">
        <f>SUM(('Appendix 2 2018-19'!D30-'Appendix 2 2017-18'!D30)/'Appendix 2 2017-18'!D30)</f>
        <v>5.5429940916624072E-2</v>
      </c>
      <c r="E30" s="76">
        <f>SUM(('Appendix 2 2018-19'!E30-'Appendix 2 2017-18'!E30)/'Appendix 2 2017-18'!E30)</f>
        <v>5.54262525807354E-2</v>
      </c>
      <c r="F30" s="75">
        <f>SUM(('Appendix 2 2018-19'!F30-'Appendix 2 2017-18'!F30)/'Appendix 2 2017-18'!F30)</f>
        <v>5.5430345773161714E-2</v>
      </c>
      <c r="G30" s="75">
        <f>SUM(('Appendix 2 2018-19'!G30-'Appendix 2 2017-18'!G30)/'Appendix 2 2017-18'!G30)</f>
        <v>5.5425386715195472E-2</v>
      </c>
      <c r="H30" s="75">
        <f>SUM(('Appendix 2 2018-19'!H30-'Appendix 2 2017-18'!H30)/'Appendix 2 2017-18'!H30)</f>
        <v>5.5425218014181543E-2</v>
      </c>
      <c r="I30" s="75">
        <f>SUM(('Appendix 2 2018-19'!I30-'Appendix 2 2017-18'!I30)/'Appendix 2 2017-18'!I30)</f>
        <v>5.54262525807354E-2</v>
      </c>
    </row>
    <row r="31" spans="1:9" ht="15.75" x14ac:dyDescent="0.25">
      <c r="A31" s="1"/>
      <c r="B31" s="89" t="s">
        <v>46</v>
      </c>
      <c r="C31" s="89"/>
      <c r="D31" s="89"/>
      <c r="E31" s="89"/>
      <c r="F31" s="89"/>
      <c r="G31" s="89"/>
      <c r="H31" s="89"/>
      <c r="I31" s="83" t="s">
        <v>21</v>
      </c>
    </row>
    <row r="32" spans="1:9" ht="15" x14ac:dyDescent="0.2">
      <c r="A32" s="22" t="s">
        <v>22</v>
      </c>
      <c r="B32" s="80" t="s">
        <v>4</v>
      </c>
      <c r="C32" s="80" t="s">
        <v>5</v>
      </c>
      <c r="D32" s="81" t="s">
        <v>6</v>
      </c>
      <c r="E32" s="82" t="s">
        <v>7</v>
      </c>
      <c r="F32" s="80" t="s">
        <v>8</v>
      </c>
      <c r="G32" s="80" t="s">
        <v>9</v>
      </c>
      <c r="H32" s="80" t="s">
        <v>10</v>
      </c>
      <c r="I32" s="80" t="s">
        <v>11</v>
      </c>
    </row>
    <row r="33" spans="1:9" ht="15" x14ac:dyDescent="0.2">
      <c r="A33" s="9"/>
      <c r="B33" s="80"/>
      <c r="C33" s="80"/>
      <c r="D33" s="81"/>
      <c r="E33" s="82"/>
      <c r="F33" s="80"/>
      <c r="G33" s="80"/>
      <c r="H33" s="80"/>
      <c r="I33" s="80"/>
    </row>
    <row r="34" spans="1:9" ht="15" x14ac:dyDescent="0.2">
      <c r="A34" s="5" t="s">
        <v>24</v>
      </c>
      <c r="B34" s="75">
        <f>SUM(('Appendix 2 2018-19'!B34-'Appendix 2 2017-18'!B34)/'Appendix 2 2017-18'!B34)</f>
        <v>5.270457697642162E-2</v>
      </c>
      <c r="C34" s="75">
        <f>SUM(('Appendix 2 2018-19'!C34-'Appendix 2 2017-18'!C34)/'Appendix 2 2017-18'!C34)</f>
        <v>5.1068883610451275E-2</v>
      </c>
      <c r="D34" s="75">
        <f>SUM(('Appendix 2 2018-19'!D34-'Appendix 2 2017-18'!D34)/'Appendix 2 2017-18'!D34)</f>
        <v>5.1975051975051978E-2</v>
      </c>
      <c r="E34" s="76">
        <f>SUM(('Appendix 2 2018-19'!E34-'Appendix 2 2017-18'!E34)/'Appendix 2 2017-18'!E34)</f>
        <v>5.1756007393715386E-2</v>
      </c>
      <c r="F34" s="75">
        <f>SUM(('Appendix 2 2018-19'!F34-'Appendix 2 2017-18'!F34)/'Appendix 2 2017-18'!F34)</f>
        <v>5.2193645990922806E-2</v>
      </c>
      <c r="G34" s="75">
        <f>SUM(('Appendix 2 2018-19'!G34-'Appendix 2 2017-18'!G34)/'Appendix 2 2017-18'!G34)</f>
        <v>5.182341650671788E-2</v>
      </c>
      <c r="H34" s="75">
        <f>SUM(('Appendix 2 2018-19'!H34-'Appendix 2 2017-18'!H34)/'Appendix 2 2017-18'!H34)</f>
        <v>5.2135330005546182E-2</v>
      </c>
      <c r="I34" s="75">
        <f>SUM(('Appendix 2 2018-19'!I34-'Appendix 2 2017-18'!I34)/'Appendix 2 2017-18'!I34)</f>
        <v>5.1756007393715386E-2</v>
      </c>
    </row>
    <row r="35" spans="1:9" ht="15" x14ac:dyDescent="0.2">
      <c r="A35" s="12" t="s">
        <v>14</v>
      </c>
      <c r="B35" s="75">
        <f>SUM(('Appendix 2 2018-19'!B35-'Appendix 2 2017-18'!B35)/'Appendix 2 2017-18'!B35)</f>
        <v>2.9934619333225377E-2</v>
      </c>
      <c r="C35" s="75">
        <f>SUM(('Appendix 2 2018-19'!C35-'Appendix 2 2017-18'!C35)/'Appendix 2 2017-18'!C35)</f>
        <v>2.9918488329010784E-2</v>
      </c>
      <c r="D35" s="75">
        <f>SUM(('Appendix 2 2018-19'!D35-'Appendix 2 2017-18'!D35)/'Appendix 2 2017-18'!D35)</f>
        <v>2.994812773545151E-2</v>
      </c>
      <c r="E35" s="76">
        <f>SUM(('Appendix 2 2018-19'!E35-'Appendix 2 2017-18'!E35)/'Appendix 2 2017-18'!E35)</f>
        <v>2.9934080184431403E-2</v>
      </c>
      <c r="F35" s="75">
        <f>SUM(('Appendix 2 2018-19'!F35-'Appendix 2 2017-18'!F35)/'Appendix 2 2017-18'!F35)</f>
        <v>2.9944002357795367E-2</v>
      </c>
      <c r="G35" s="75">
        <f>SUM(('Appendix 2 2018-19'!G35-'Appendix 2 2017-18'!G35)/'Appendix 2 2017-18'!G35)</f>
        <v>2.9950871592807779E-2</v>
      </c>
      <c r="H35" s="75">
        <f>SUM(('Appendix 2 2018-19'!H35-'Appendix 2 2017-18'!H35)/'Appendix 2 2017-18'!H35)</f>
        <v>2.9934295841618323E-2</v>
      </c>
      <c r="I35" s="75">
        <f>SUM(('Appendix 2 2018-19'!I35-'Appendix 2 2017-18'!I35)/'Appendix 2 2017-18'!I35)</f>
        <v>2.9934080184431403E-2</v>
      </c>
    </row>
    <row r="36" spans="1:9" ht="15" x14ac:dyDescent="0.2">
      <c r="A36" s="12"/>
      <c r="B36" s="75"/>
      <c r="C36" s="75"/>
      <c r="D36" s="75"/>
      <c r="E36" s="76"/>
      <c r="F36" s="75"/>
      <c r="G36" s="75"/>
      <c r="H36" s="75"/>
      <c r="I36" s="75"/>
    </row>
    <row r="37" spans="1:9" ht="15.75" x14ac:dyDescent="0.25">
      <c r="A37" s="16" t="s">
        <v>15</v>
      </c>
      <c r="B37" s="75">
        <f>SUM(('Appendix 2 2018-19'!B37-'Appendix 2 2017-18'!B37)/'Appendix 2 2017-18'!B37)</f>
        <v>3.078843353442904E-2</v>
      </c>
      <c r="C37" s="75">
        <f>SUM(('Appendix 2 2018-19'!C37-'Appendix 2 2017-18'!C37)/'Appendix 2 2017-18'!C37)</f>
        <v>3.0712311669786999E-2</v>
      </c>
      <c r="D37" s="75">
        <f>SUM(('Appendix 2 2018-19'!D37-'Appendix 2 2017-18'!D37)/'Appendix 2 2017-18'!D37)</f>
        <v>3.0774631406505916E-2</v>
      </c>
      <c r="E37" s="76">
        <f>SUM(('Appendix 2 2018-19'!E37-'Appendix 2 2017-18'!E37)/'Appendix 2 2017-18'!E37)</f>
        <v>3.0752695628055351E-2</v>
      </c>
      <c r="F37" s="75">
        <f>SUM(('Appendix 2 2018-19'!F37-'Appendix 2 2017-18'!F37)/'Appendix 2 2017-18'!F37)</f>
        <v>3.0778395552025318E-2</v>
      </c>
      <c r="G37" s="75">
        <f>SUM(('Appendix 2 2018-19'!G37-'Appendix 2 2017-18'!G37)/'Appendix 2 2017-18'!G37)</f>
        <v>3.0771446401997006E-2</v>
      </c>
      <c r="H37" s="75">
        <f>SUM(('Appendix 2 2018-19'!H37-'Appendix 2 2017-18'!H37)/'Appendix 2 2017-18'!H37)</f>
        <v>3.0766990493228688E-2</v>
      </c>
      <c r="I37" s="75">
        <f>SUM(('Appendix 2 2018-19'!I37-'Appendix 2 2017-18'!I37)/'Appendix 2 2017-18'!I37)</f>
        <v>3.0752695628055351E-2</v>
      </c>
    </row>
    <row r="38" spans="1:9" ht="15" x14ac:dyDescent="0.2">
      <c r="A38" s="12" t="s">
        <v>25</v>
      </c>
      <c r="B38" s="75">
        <f>SUM(('Appendix 2 2018-19'!B38-'Appendix 2 2017-18'!B38)/'Appendix 2 2017-18'!B38)</f>
        <v>7.0472163495419307E-2</v>
      </c>
      <c r="C38" s="75">
        <f>SUM(('Appendix 2 2018-19'!C38-'Appendix 2 2017-18'!C38)/'Appendix 2 2017-18'!C38)</f>
        <v>7.0446994865599619E-2</v>
      </c>
      <c r="D38" s="75">
        <f>SUM(('Appendix 2 2018-19'!D38-'Appendix 2 2017-18'!D38)/'Appendix 2 2017-18'!D38)</f>
        <v>7.0494186046511545E-2</v>
      </c>
      <c r="E38" s="76">
        <f>SUM(('Appendix 2 2018-19'!E38-'Appendix 2 2017-18'!E38)/'Appendix 2 2017-18'!E38)</f>
        <v>7.0472163495419307E-2</v>
      </c>
      <c r="F38" s="75">
        <f>SUM(('Appendix 2 2018-19'!F38-'Appendix 2 2017-18'!F38)/'Appendix 2 2017-18'!F38)</f>
        <v>7.0488179896213657E-2</v>
      </c>
      <c r="G38" s="75">
        <f>SUM(('Appendix 2 2018-19'!G38-'Appendix 2 2017-18'!G38)/'Appendix 2 2017-18'!G38)</f>
        <v>7.0458611156285628E-2</v>
      </c>
      <c r="H38" s="75">
        <f>SUM(('Appendix 2 2018-19'!H38-'Appendix 2 2017-18'!H38)/'Appendix 2 2017-18'!H38)</f>
        <v>7.0472163495419307E-2</v>
      </c>
      <c r="I38" s="75">
        <f>SUM(('Appendix 2 2018-19'!I38-'Appendix 2 2017-18'!I38)/'Appendix 2 2017-18'!I38)</f>
        <v>7.0472163495419307E-2</v>
      </c>
    </row>
    <row r="39" spans="1:9" ht="15" x14ac:dyDescent="0.2">
      <c r="A39" s="12" t="s">
        <v>17</v>
      </c>
      <c r="B39" s="75">
        <f>SUM(('Appendix 2 2018-19'!B39-'Appendix 2 2017-18'!B39)/'Appendix 2 2017-18'!B39)</f>
        <v>5.9895659153233922E-2</v>
      </c>
      <c r="C39" s="75">
        <f>SUM(('Appendix 2 2018-19'!C39-'Appendix 2 2017-18'!C39)/'Appendix 2 2017-18'!C39)</f>
        <v>5.990043666453277E-2</v>
      </c>
      <c r="D39" s="75">
        <f>SUM(('Appendix 2 2018-19'!D39-'Appendix 2 2017-18'!D39)/'Appendix 2 2017-18'!D39)</f>
        <v>5.9895659153233985E-2</v>
      </c>
      <c r="E39" s="76">
        <f>SUM(('Appendix 2 2018-19'!E39-'Appendix 2 2017-18'!E39)/'Appendix 2 2017-18'!E39)</f>
        <v>5.9899374995355303E-2</v>
      </c>
      <c r="F39" s="75">
        <f>SUM(('Appendix 2 2018-19'!F39-'Appendix 2 2017-18'!F39)/'Appendix 2 2017-18'!F39)</f>
        <v>5.9898699387696777E-2</v>
      </c>
      <c r="G39" s="75">
        <f>SUM(('Appendix 2 2018-19'!G39-'Appendix 2 2017-18'!G39)/'Appendix 2 2017-18'!G39)</f>
        <v>5.9898231659317909E-2</v>
      </c>
      <c r="H39" s="75">
        <f>SUM(('Appendix 2 2018-19'!H39-'Appendix 2 2017-18'!H39)/'Appendix 2 2017-18'!H39)</f>
        <v>5.9897888658506641E-2</v>
      </c>
      <c r="I39" s="75">
        <f>SUM(('Appendix 2 2018-19'!I39-'Appendix 2 2017-18'!I39)/'Appendix 2 2017-18'!I39)</f>
        <v>5.9899374995355303E-2</v>
      </c>
    </row>
    <row r="40" spans="1:9" ht="15.75" x14ac:dyDescent="0.25">
      <c r="A40" s="16" t="s">
        <v>18</v>
      </c>
      <c r="B40" s="75">
        <f>SUM(('Appendix 2 2018-19'!B40-'Appendix 2 2017-18'!B40)/'Appendix 2 2017-18'!B40)</f>
        <v>5.6240959047603289E-2</v>
      </c>
      <c r="C40" s="75">
        <f>SUM(('Appendix 2 2018-19'!C40-'Appendix 2 2017-18'!C40)/'Appendix 2 2017-18'!C40)</f>
        <v>5.6229735988883804E-2</v>
      </c>
      <c r="D40" s="75">
        <f>SUM(('Appendix 2 2018-19'!D40-'Appendix 2 2017-18'!D40)/'Appendix 2 2017-18'!D40)</f>
        <v>5.6240725268421672E-2</v>
      </c>
      <c r="E40" s="76">
        <f>SUM(('Appendix 2 2018-19'!E40-'Appendix 2 2017-18'!E40)/'Appendix 2 2017-18'!E40)</f>
        <v>5.6237876184669973E-2</v>
      </c>
      <c r="F40" s="75">
        <f>SUM(('Appendix 2 2018-19'!F40-'Appendix 2 2017-18'!F40)/'Appendix 2 2017-18'!F40)</f>
        <v>5.6243056342818162E-2</v>
      </c>
      <c r="G40" s="75">
        <f>SUM(('Appendix 2 2018-19'!G40-'Appendix 2 2017-18'!G40)/'Appendix 2 2017-18'!G40)</f>
        <v>5.6238752824983466E-2</v>
      </c>
      <c r="H40" s="75">
        <f>SUM(('Appendix 2 2018-19'!H40-'Appendix 2 2017-18'!H40)/'Appendix 2 2017-18'!H40)</f>
        <v>5.6239109325742526E-2</v>
      </c>
      <c r="I40" s="75">
        <f>SUM(('Appendix 2 2018-19'!I40-'Appendix 2 2017-18'!I40)/'Appendix 2 2017-18'!I40)</f>
        <v>5.6237876184669973E-2</v>
      </c>
    </row>
    <row r="41" spans="1:9" ht="15.75" x14ac:dyDescent="0.25">
      <c r="A41" s="16"/>
      <c r="B41" s="77"/>
      <c r="C41" s="77"/>
      <c r="D41" s="78"/>
      <c r="E41" s="79"/>
      <c r="F41" s="77"/>
      <c r="G41" s="77"/>
      <c r="H41" s="77"/>
      <c r="I41" s="77"/>
    </row>
    <row r="42" spans="1:9" ht="15" x14ac:dyDescent="0.2">
      <c r="A42" s="21" t="s">
        <v>23</v>
      </c>
      <c r="B42" s="80" t="s">
        <v>4</v>
      </c>
      <c r="C42" s="80" t="s">
        <v>5</v>
      </c>
      <c r="D42" s="81" t="s">
        <v>6</v>
      </c>
      <c r="E42" s="82" t="s">
        <v>7</v>
      </c>
      <c r="F42" s="80" t="s">
        <v>8</v>
      </c>
      <c r="G42" s="80" t="s">
        <v>9</v>
      </c>
      <c r="H42" s="80" t="s">
        <v>10</v>
      </c>
      <c r="I42" s="80" t="s">
        <v>11</v>
      </c>
    </row>
    <row r="43" spans="1:9" ht="15" x14ac:dyDescent="0.2">
      <c r="A43" s="9"/>
      <c r="B43" s="80"/>
      <c r="C43" s="80"/>
      <c r="D43" s="81"/>
      <c r="E43" s="82"/>
      <c r="F43" s="80"/>
      <c r="G43" s="80"/>
      <c r="H43" s="80"/>
      <c r="I43" s="80"/>
    </row>
    <row r="44" spans="1:9" ht="15" x14ac:dyDescent="0.2">
      <c r="A44" s="12" t="s">
        <v>13</v>
      </c>
      <c r="B44" s="75">
        <f>SUM(('Appendix 2 2018-19'!B44-'Appendix 2 2017-18'!B44)/'Appendix 2 2017-18'!B44)</f>
        <v>2.9058116232464844E-2</v>
      </c>
      <c r="C44" s="75">
        <f>SUM(('Appendix 2 2018-19'!C44-'Appendix 2 2017-18'!C44)/'Appendix 2 2017-18'!C44)</f>
        <v>2.9209621993127134E-2</v>
      </c>
      <c r="D44" s="75">
        <f>SUM(('Appendix 2 2018-19'!D44-'Appendix 2 2017-18'!D44)/'Appendix 2 2017-18'!D44)</f>
        <v>2.854996243425988E-2</v>
      </c>
      <c r="E44" s="76">
        <f>SUM(('Appendix 2 2018-19'!E44-'Appendix 2 2017-18'!E44)/'Appendix 2 2017-18'!E44)</f>
        <v>2.8724114896459565E-2</v>
      </c>
      <c r="F44" s="75">
        <f>SUM(('Appendix 2 2018-19'!F44-'Appendix 2 2017-18'!F44)/'Appendix 2 2017-18'!F44)</f>
        <v>2.8415300546448061E-2</v>
      </c>
      <c r="G44" s="75">
        <f>SUM(('Appendix 2 2018-19'!G44-'Appendix 2 2017-18'!G44)/'Appendix 2 2017-18'!G44)</f>
        <v>2.8677150786308853E-2</v>
      </c>
      <c r="H44" s="75">
        <f>SUM(('Appendix 2 2018-19'!H44-'Appendix 2 2017-18'!H44)/'Appendix 2 2017-18'!H44)</f>
        <v>2.8857715430861821E-2</v>
      </c>
      <c r="I44" s="75">
        <f>SUM(('Appendix 2 2018-19'!I44-'Appendix 2 2017-18'!I44)/'Appendix 2 2017-18'!I44)</f>
        <v>2.8724114896459565E-2</v>
      </c>
    </row>
    <row r="45" spans="1:9" ht="15" x14ac:dyDescent="0.2">
      <c r="A45" s="12" t="s">
        <v>14</v>
      </c>
      <c r="B45" s="75">
        <f>SUM(('Appendix 2 2018-19'!B45-'Appendix 2 2017-18'!B45)/'Appendix 2 2017-18'!B45)</f>
        <v>2.9934619333225377E-2</v>
      </c>
      <c r="C45" s="75">
        <f>SUM(('Appendix 2 2018-19'!C45-'Appendix 2 2017-18'!C45)/'Appendix 2 2017-18'!C45)</f>
        <v>2.9918488329010784E-2</v>
      </c>
      <c r="D45" s="75">
        <f>SUM(('Appendix 2 2018-19'!D45-'Appendix 2 2017-18'!D45)/'Appendix 2 2017-18'!D45)</f>
        <v>2.994812773545151E-2</v>
      </c>
      <c r="E45" s="76">
        <f>SUM(('Appendix 2 2018-19'!E45-'Appendix 2 2017-18'!E45)/'Appendix 2 2017-18'!E45)</f>
        <v>2.9934080184431403E-2</v>
      </c>
      <c r="F45" s="75">
        <f>SUM(('Appendix 2 2018-19'!F45-'Appendix 2 2017-18'!F45)/'Appendix 2 2017-18'!F45)</f>
        <v>2.9944002357795367E-2</v>
      </c>
      <c r="G45" s="75">
        <f>SUM(('Appendix 2 2018-19'!G45-'Appendix 2 2017-18'!G45)/'Appendix 2 2017-18'!G45)</f>
        <v>2.9950871592807779E-2</v>
      </c>
      <c r="H45" s="75">
        <f>SUM(('Appendix 2 2018-19'!H45-'Appendix 2 2017-18'!H45)/'Appendix 2 2017-18'!H45)</f>
        <v>2.9934295841618323E-2</v>
      </c>
      <c r="I45" s="75">
        <f>SUM(('Appendix 2 2018-19'!I45-'Appendix 2 2017-18'!I45)/'Appendix 2 2017-18'!I45)</f>
        <v>2.9934080184431403E-2</v>
      </c>
    </row>
    <row r="46" spans="1:9" ht="15" x14ac:dyDescent="0.2">
      <c r="A46" s="12"/>
      <c r="B46" s="75"/>
      <c r="C46" s="75"/>
      <c r="D46" s="75"/>
      <c r="E46" s="76"/>
      <c r="F46" s="75"/>
      <c r="G46" s="75"/>
      <c r="H46" s="75"/>
      <c r="I46" s="75"/>
    </row>
    <row r="47" spans="1:9" ht="15.75" x14ac:dyDescent="0.25">
      <c r="A47" s="16" t="s">
        <v>15</v>
      </c>
      <c r="B47" s="75">
        <f>SUM(('Appendix 2 2018-19'!B47-'Appendix 2 2017-18'!B47)/'Appendix 2 2017-18'!B47)</f>
        <v>2.9889771853371144E-2</v>
      </c>
      <c r="C47" s="75">
        <f>SUM(('Appendix 2 2018-19'!C47-'Appendix 2 2017-18'!C47)/'Appendix 2 2017-18'!C47)</f>
        <v>2.988222886271745E-2</v>
      </c>
      <c r="D47" s="75">
        <f>SUM(('Appendix 2 2018-19'!D47-'Appendix 2 2017-18'!D47)/'Appendix 2 2017-18'!D47)</f>
        <v>2.9876571692236856E-2</v>
      </c>
      <c r="E47" s="76">
        <f>SUM(('Appendix 2 2018-19'!E47-'Appendix 2 2017-18'!E47)/'Appendix 2 2017-18'!E47)</f>
        <v>2.9872171713719156E-2</v>
      </c>
      <c r="F47" s="75">
        <f>SUM(('Appendix 2 2018-19'!F47-'Appendix 2 2017-18'!F47)/'Appendix 2 2017-18'!F47)</f>
        <v>2.9865771812080395E-2</v>
      </c>
      <c r="G47" s="75">
        <f>SUM(('Appendix 2 2018-19'!G47-'Appendix 2 2017-18'!G47)/'Appendix 2 2017-18'!G47)</f>
        <v>2.9885710229289403E-2</v>
      </c>
      <c r="H47" s="75">
        <f>SUM(('Appendix 2 2018-19'!H47-'Appendix 2 2017-18'!H47)/'Appendix 2 2017-18'!H47)</f>
        <v>2.9879211697393503E-2</v>
      </c>
      <c r="I47" s="75">
        <f>SUM(('Appendix 2 2018-19'!I47-'Appendix 2 2017-18'!I47)/'Appendix 2 2017-18'!I47)</f>
        <v>2.9872171713719156E-2</v>
      </c>
    </row>
    <row r="48" spans="1:9" ht="15" x14ac:dyDescent="0.2">
      <c r="A48" s="12" t="s">
        <v>25</v>
      </c>
      <c r="B48" s="75">
        <f>SUM(('Appendix 2 2018-19'!B48-'Appendix 2 2017-18'!B48)/'Appendix 2 2017-18'!B48)</f>
        <v>7.0472163495419307E-2</v>
      </c>
      <c r="C48" s="75">
        <f>SUM(('Appendix 2 2018-19'!C48-'Appendix 2 2017-18'!C48)/'Appendix 2 2017-18'!C48)</f>
        <v>7.0446994865599619E-2</v>
      </c>
      <c r="D48" s="75">
        <f>SUM(('Appendix 2 2018-19'!D48-'Appendix 2 2017-18'!D48)/'Appendix 2 2017-18'!D48)</f>
        <v>7.0494186046511545E-2</v>
      </c>
      <c r="E48" s="76">
        <f>SUM(('Appendix 2 2018-19'!E48-'Appendix 2 2017-18'!E48)/'Appendix 2 2017-18'!E48)</f>
        <v>7.0472163495419307E-2</v>
      </c>
      <c r="F48" s="75">
        <f>SUM(('Appendix 2 2018-19'!F48-'Appendix 2 2017-18'!F48)/'Appendix 2 2017-18'!F48)</f>
        <v>7.0488179896213657E-2</v>
      </c>
      <c r="G48" s="75">
        <f>SUM(('Appendix 2 2018-19'!G48-'Appendix 2 2017-18'!G48)/'Appendix 2 2017-18'!G48)</f>
        <v>7.0458611156285628E-2</v>
      </c>
      <c r="H48" s="75">
        <f>SUM(('Appendix 2 2018-19'!H48-'Appendix 2 2017-18'!H48)/'Appendix 2 2017-18'!H48)</f>
        <v>7.0472163495419307E-2</v>
      </c>
      <c r="I48" s="75">
        <f>SUM(('Appendix 2 2018-19'!I48-'Appendix 2 2017-18'!I48)/'Appendix 2 2017-18'!I48)</f>
        <v>7.0472163495419307E-2</v>
      </c>
    </row>
    <row r="49" spans="1:9" ht="15" x14ac:dyDescent="0.2">
      <c r="A49" s="12" t="s">
        <v>17</v>
      </c>
      <c r="B49" s="75">
        <f>SUM(('Appendix 2 2018-19'!B49-'Appendix 2 2017-18'!B49)/'Appendix 2 2017-18'!B49)</f>
        <v>5.9895659153233922E-2</v>
      </c>
      <c r="C49" s="75">
        <f>SUM(('Appendix 2 2018-19'!C49-'Appendix 2 2017-18'!C49)/'Appendix 2 2017-18'!C49)</f>
        <v>5.990043666453277E-2</v>
      </c>
      <c r="D49" s="75">
        <f>SUM(('Appendix 2 2018-19'!D49-'Appendix 2 2017-18'!D49)/'Appendix 2 2017-18'!D49)</f>
        <v>5.9895659153233985E-2</v>
      </c>
      <c r="E49" s="76">
        <f>SUM(('Appendix 2 2018-19'!E49-'Appendix 2 2017-18'!E49)/'Appendix 2 2017-18'!E49)</f>
        <v>5.9899374995355303E-2</v>
      </c>
      <c r="F49" s="75">
        <f>SUM(('Appendix 2 2018-19'!F49-'Appendix 2 2017-18'!F49)/'Appendix 2 2017-18'!F49)</f>
        <v>5.9898699387696777E-2</v>
      </c>
      <c r="G49" s="75">
        <f>SUM(('Appendix 2 2018-19'!G49-'Appendix 2 2017-18'!G49)/'Appendix 2 2017-18'!G49)</f>
        <v>5.9898231659317909E-2</v>
      </c>
      <c r="H49" s="75">
        <f>SUM(('Appendix 2 2018-19'!H49-'Appendix 2 2017-18'!H49)/'Appendix 2 2017-18'!H49)</f>
        <v>5.9897888658506641E-2</v>
      </c>
      <c r="I49" s="75">
        <f>SUM(('Appendix 2 2018-19'!I49-'Appendix 2 2017-18'!I49)/'Appendix 2 2017-18'!I49)</f>
        <v>5.9899374995355303E-2</v>
      </c>
    </row>
    <row r="50" spans="1:9" ht="15.75" x14ac:dyDescent="0.25">
      <c r="A50" s="16" t="s">
        <v>18</v>
      </c>
      <c r="B50" s="75">
        <f>SUM(('Appendix 2 2018-19'!B50-'Appendix 2 2017-18'!B50)/'Appendix 2 2017-18'!B50)</f>
        <v>5.6037092640362447E-2</v>
      </c>
      <c r="C50" s="75">
        <f>SUM(('Appendix 2 2018-19'!C50-'Appendix 2 2017-18'!C50)/'Appendix 2 2017-18'!C50)</f>
        <v>5.6037026241139751E-2</v>
      </c>
      <c r="D50" s="75">
        <f>SUM(('Appendix 2 2018-19'!D50-'Appendix 2 2017-18'!D50)/'Appendix 2 2017-18'!D50)</f>
        <v>5.6036976441826272E-2</v>
      </c>
      <c r="E50" s="76">
        <f>SUM(('Appendix 2 2018-19'!E50-'Appendix 2 2017-18'!E50)/'Appendix 2 2017-18'!E50)</f>
        <v>5.6036937709087978E-2</v>
      </c>
      <c r="F50" s="75">
        <f>SUM(('Appendix 2 2018-19'!F50-'Appendix 2 2017-18'!F50)/'Appendix 2 2017-18'!F50)</f>
        <v>5.6036881370654913E-2</v>
      </c>
      <c r="G50" s="75">
        <f>SUM(('Appendix 2 2018-19'!G50-'Appendix 2 2017-18'!G50)/'Appendix 2 2017-18'!G50)</f>
        <v>5.6037056886915106E-2</v>
      </c>
      <c r="H50" s="75">
        <f>SUM(('Appendix 2 2018-19'!H50-'Appendix 2 2017-18'!H50)/'Appendix 2 2017-18'!H50)</f>
        <v>5.6036999681494885E-2</v>
      </c>
      <c r="I50" s="75">
        <f>SUM(('Appendix 2 2018-19'!I50-'Appendix 2 2017-18'!I50)/'Appendix 2 2017-18'!I50)</f>
        <v>5.6036937709087978E-2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7" workbookViewId="0">
      <selection activeCell="L29" sqref="L29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15" ht="15.75" x14ac:dyDescent="0.25">
      <c r="A1" s="1" t="s">
        <v>0</v>
      </c>
      <c r="B1" s="87" t="s">
        <v>50</v>
      </c>
      <c r="C1" s="87"/>
      <c r="D1" s="87"/>
      <c r="E1" s="87"/>
      <c r="F1" s="87"/>
      <c r="G1" s="87"/>
      <c r="H1" s="87"/>
      <c r="I1" s="2" t="s">
        <v>2</v>
      </c>
    </row>
    <row r="2" spans="1:15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15" ht="15" x14ac:dyDescent="0.2">
      <c r="A3" s="5"/>
      <c r="B3" s="8" t="s">
        <v>12</v>
      </c>
      <c r="C3" s="9" t="s">
        <v>12</v>
      </c>
      <c r="D3" s="10" t="s">
        <v>12</v>
      </c>
      <c r="E3" s="40" t="s">
        <v>12</v>
      </c>
      <c r="F3" s="9" t="s">
        <v>12</v>
      </c>
      <c r="G3" s="9" t="s">
        <v>12</v>
      </c>
      <c r="H3" s="9" t="s">
        <v>12</v>
      </c>
      <c r="I3" s="9" t="s">
        <v>12</v>
      </c>
      <c r="L3" s="27"/>
      <c r="M3" s="27"/>
      <c r="N3" s="27"/>
      <c r="O3" s="27"/>
    </row>
    <row r="4" spans="1:15" ht="15" x14ac:dyDescent="0.2">
      <c r="A4" s="5" t="s">
        <v>24</v>
      </c>
      <c r="B4" s="12">
        <v>36.14</v>
      </c>
      <c r="C4" s="12">
        <v>42.16</v>
      </c>
      <c r="D4" s="12">
        <v>48.19</v>
      </c>
      <c r="E4" s="43">
        <v>54.21</v>
      </c>
      <c r="F4" s="12">
        <v>66.260000000000005</v>
      </c>
      <c r="G4" s="12">
        <v>78.3</v>
      </c>
      <c r="H4" s="12">
        <v>90.35</v>
      </c>
      <c r="I4" s="12">
        <v>108.42</v>
      </c>
      <c r="L4" s="27"/>
      <c r="M4" s="27"/>
      <c r="N4" s="27"/>
      <c r="O4" s="27"/>
    </row>
    <row r="5" spans="1:15" ht="15" x14ac:dyDescent="0.2">
      <c r="A5" s="12" t="s">
        <v>14</v>
      </c>
      <c r="B5" s="12">
        <v>196.31</v>
      </c>
      <c r="C5" s="12">
        <v>229.03</v>
      </c>
      <c r="D5" s="12">
        <v>261.75</v>
      </c>
      <c r="E5" s="43">
        <v>294.47000000000003</v>
      </c>
      <c r="F5" s="12">
        <v>359.91</v>
      </c>
      <c r="G5" s="12">
        <v>425.35</v>
      </c>
      <c r="H5" s="12">
        <v>490.78</v>
      </c>
      <c r="I5" s="12">
        <v>588.94000000000005</v>
      </c>
      <c r="L5" s="27"/>
      <c r="M5" s="27"/>
      <c r="N5" s="27"/>
      <c r="O5" s="27"/>
    </row>
    <row r="6" spans="1:15" ht="15" x14ac:dyDescent="0.2">
      <c r="A6" s="12"/>
      <c r="B6" s="15"/>
      <c r="C6" s="12"/>
      <c r="D6" s="13"/>
      <c r="E6" s="43"/>
      <c r="F6" s="12"/>
      <c r="G6" s="12"/>
      <c r="H6" s="12"/>
      <c r="I6" s="12"/>
      <c r="L6" s="27"/>
      <c r="M6" s="27"/>
      <c r="N6" s="27"/>
      <c r="O6" s="27"/>
    </row>
    <row r="7" spans="1:15" ht="15.75" x14ac:dyDescent="0.25">
      <c r="A7" s="16" t="s">
        <v>15</v>
      </c>
      <c r="B7" s="17">
        <f t="shared" ref="B7:I7" si="0">SUM(B4:B6)</f>
        <v>232.45</v>
      </c>
      <c r="C7" s="17">
        <f t="shared" si="0"/>
        <v>271.19</v>
      </c>
      <c r="D7" s="17">
        <f t="shared" si="0"/>
        <v>309.94</v>
      </c>
      <c r="E7" s="44">
        <f t="shared" si="0"/>
        <v>348.68</v>
      </c>
      <c r="F7" s="17">
        <f t="shared" si="0"/>
        <v>426.17</v>
      </c>
      <c r="G7" s="17">
        <f t="shared" si="0"/>
        <v>503.65000000000003</v>
      </c>
      <c r="H7" s="17">
        <f t="shared" si="0"/>
        <v>581.13</v>
      </c>
      <c r="I7" s="17">
        <f t="shared" si="0"/>
        <v>697.36</v>
      </c>
      <c r="L7" s="27"/>
      <c r="M7" s="27"/>
      <c r="N7" s="27"/>
      <c r="O7" s="27"/>
    </row>
    <row r="8" spans="1:15" ht="15" x14ac:dyDescent="0.2">
      <c r="A8" s="12" t="s">
        <v>25</v>
      </c>
      <c r="B8" s="12">
        <v>137.52000000000001</v>
      </c>
      <c r="C8" s="12">
        <v>160.44</v>
      </c>
      <c r="D8" s="12">
        <v>183.36</v>
      </c>
      <c r="E8" s="43">
        <v>206.28</v>
      </c>
      <c r="F8" s="12">
        <v>252.12</v>
      </c>
      <c r="G8" s="12">
        <v>297.95999999999998</v>
      </c>
      <c r="H8" s="12">
        <v>343.8</v>
      </c>
      <c r="I8" s="12">
        <v>412.56</v>
      </c>
      <c r="L8" s="27"/>
      <c r="M8" s="27"/>
      <c r="N8" s="27"/>
      <c r="O8" s="27"/>
    </row>
    <row r="9" spans="1:15" ht="15" x14ac:dyDescent="0.2">
      <c r="A9" s="12" t="s">
        <v>17</v>
      </c>
      <c r="B9" s="12">
        <v>979.22</v>
      </c>
      <c r="C9" s="12">
        <v>1142.42</v>
      </c>
      <c r="D9" s="12">
        <v>1305.6300000000001</v>
      </c>
      <c r="E9" s="43">
        <v>1468.83</v>
      </c>
      <c r="F9" s="12">
        <v>1795.24</v>
      </c>
      <c r="G9" s="12">
        <v>2121.64</v>
      </c>
      <c r="H9" s="12">
        <v>2448.0500000000002</v>
      </c>
      <c r="I9" s="12">
        <v>2937.66</v>
      </c>
      <c r="L9" s="27"/>
      <c r="M9" s="27"/>
      <c r="N9" s="27"/>
      <c r="O9" s="27"/>
    </row>
    <row r="10" spans="1:15" ht="15.75" x14ac:dyDescent="0.25">
      <c r="A10" s="16" t="s">
        <v>18</v>
      </c>
      <c r="B10" s="16">
        <f t="shared" ref="B10:I10" si="1">SUM(B7:B9)</f>
        <v>1349.19</v>
      </c>
      <c r="C10" s="16">
        <f t="shared" si="1"/>
        <v>1574.0500000000002</v>
      </c>
      <c r="D10" s="16">
        <f t="shared" si="1"/>
        <v>1798.93</v>
      </c>
      <c r="E10" s="45">
        <f t="shared" si="1"/>
        <v>2023.79</v>
      </c>
      <c r="F10" s="16">
        <f t="shared" si="1"/>
        <v>2473.5299999999997</v>
      </c>
      <c r="G10" s="16">
        <f t="shared" si="1"/>
        <v>2923.25</v>
      </c>
      <c r="H10" s="16">
        <f t="shared" si="1"/>
        <v>3372.9800000000005</v>
      </c>
      <c r="I10" s="16">
        <f t="shared" si="1"/>
        <v>4047.58</v>
      </c>
      <c r="L10" s="27"/>
      <c r="M10" s="27"/>
      <c r="N10" s="27"/>
    </row>
    <row r="11" spans="1:15" ht="15" x14ac:dyDescent="0.2">
      <c r="A11" s="12"/>
      <c r="B11" s="12"/>
      <c r="C11" s="12"/>
      <c r="D11" s="13"/>
      <c r="E11" s="43"/>
      <c r="F11" s="12"/>
      <c r="G11" s="12"/>
      <c r="H11" s="12"/>
      <c r="I11" s="12"/>
    </row>
    <row r="12" spans="1:15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15" ht="15" x14ac:dyDescent="0.2">
      <c r="A13" s="9"/>
      <c r="B13" s="9" t="s">
        <v>12</v>
      </c>
      <c r="C13" s="9" t="s">
        <v>12</v>
      </c>
      <c r="D13" s="10" t="s">
        <v>12</v>
      </c>
      <c r="E13" s="40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15" ht="15" x14ac:dyDescent="0.2">
      <c r="A14" s="5" t="s">
        <v>24</v>
      </c>
      <c r="B14" s="12">
        <v>30.68</v>
      </c>
      <c r="C14" s="12">
        <v>35.79</v>
      </c>
      <c r="D14" s="12">
        <v>40.909999999999997</v>
      </c>
      <c r="E14" s="40">
        <v>46.02</v>
      </c>
      <c r="F14" s="12">
        <v>56.25</v>
      </c>
      <c r="G14" s="12">
        <v>66.47</v>
      </c>
      <c r="H14" s="12">
        <v>76.7</v>
      </c>
      <c r="I14" s="12">
        <v>92.04</v>
      </c>
    </row>
    <row r="15" spans="1:15" ht="15" x14ac:dyDescent="0.2">
      <c r="A15" s="12" t="s">
        <v>14</v>
      </c>
      <c r="B15" s="12">
        <v>196.31</v>
      </c>
      <c r="C15" s="12">
        <v>229.03</v>
      </c>
      <c r="D15" s="12">
        <v>261.75</v>
      </c>
      <c r="E15" s="43">
        <v>294.47000000000003</v>
      </c>
      <c r="F15" s="12">
        <v>359.91</v>
      </c>
      <c r="G15" s="12">
        <v>425.35</v>
      </c>
      <c r="H15" s="12">
        <v>490.78</v>
      </c>
      <c r="I15" s="12">
        <v>588.94000000000005</v>
      </c>
    </row>
    <row r="16" spans="1:15" ht="15" x14ac:dyDescent="0.2">
      <c r="A16" s="12"/>
      <c r="B16" s="15"/>
      <c r="C16" s="12"/>
      <c r="D16" s="13"/>
      <c r="E16" s="43"/>
      <c r="F16" s="12"/>
      <c r="G16" s="12"/>
      <c r="H16" s="12"/>
      <c r="I16" s="12"/>
    </row>
    <row r="17" spans="1:13" ht="15.75" x14ac:dyDescent="0.25">
      <c r="A17" s="16" t="s">
        <v>15</v>
      </c>
      <c r="B17" s="17">
        <f t="shared" ref="B17:I17" si="2">SUM(B14:B16)</f>
        <v>226.99</v>
      </c>
      <c r="C17" s="17">
        <f t="shared" si="2"/>
        <v>264.82</v>
      </c>
      <c r="D17" s="17">
        <f t="shared" si="2"/>
        <v>302.65999999999997</v>
      </c>
      <c r="E17" s="44">
        <f t="shared" si="2"/>
        <v>340.49</v>
      </c>
      <c r="F17" s="17">
        <f t="shared" si="2"/>
        <v>416.16</v>
      </c>
      <c r="G17" s="17">
        <f t="shared" si="2"/>
        <v>491.82000000000005</v>
      </c>
      <c r="H17" s="17">
        <f t="shared" si="2"/>
        <v>567.48</v>
      </c>
      <c r="I17" s="17">
        <f t="shared" si="2"/>
        <v>680.98</v>
      </c>
    </row>
    <row r="18" spans="1:13" ht="15" x14ac:dyDescent="0.2">
      <c r="A18" s="12" t="s">
        <v>25</v>
      </c>
      <c r="B18" s="12">
        <v>137.52000000000001</v>
      </c>
      <c r="C18" s="12">
        <v>160.44</v>
      </c>
      <c r="D18" s="12">
        <v>183.36</v>
      </c>
      <c r="E18" s="43">
        <v>206.28</v>
      </c>
      <c r="F18" s="12">
        <v>252.12</v>
      </c>
      <c r="G18" s="12">
        <v>297.95999999999998</v>
      </c>
      <c r="H18" s="12">
        <v>343.8</v>
      </c>
      <c r="I18" s="12">
        <v>412.56</v>
      </c>
    </row>
    <row r="19" spans="1:13" ht="15" x14ac:dyDescent="0.2">
      <c r="A19" s="12" t="s">
        <v>17</v>
      </c>
      <c r="B19" s="12">
        <v>979.22</v>
      </c>
      <c r="C19" s="12">
        <v>1142.42</v>
      </c>
      <c r="D19" s="12">
        <v>1305.6300000000001</v>
      </c>
      <c r="E19" s="43">
        <v>1468.83</v>
      </c>
      <c r="F19" s="12">
        <v>1795.24</v>
      </c>
      <c r="G19" s="12">
        <v>2121.64</v>
      </c>
      <c r="H19" s="12">
        <v>2448.0500000000002</v>
      </c>
      <c r="I19" s="12">
        <v>2937.66</v>
      </c>
    </row>
    <row r="20" spans="1:13" ht="15.75" x14ac:dyDescent="0.25">
      <c r="A20" s="16" t="s">
        <v>18</v>
      </c>
      <c r="B20" s="16">
        <f t="shared" ref="B20:I20" si="3">SUM(B17:B19)</f>
        <v>1343.73</v>
      </c>
      <c r="C20" s="16">
        <f t="shared" si="3"/>
        <v>1567.68</v>
      </c>
      <c r="D20" s="16">
        <f t="shared" si="3"/>
        <v>1791.65</v>
      </c>
      <c r="E20" s="45">
        <f t="shared" si="3"/>
        <v>2015.6</v>
      </c>
      <c r="F20" s="16">
        <f t="shared" si="3"/>
        <v>2463.52</v>
      </c>
      <c r="G20" s="16">
        <f t="shared" si="3"/>
        <v>2911.42</v>
      </c>
      <c r="H20" s="16">
        <f t="shared" si="3"/>
        <v>3359.33</v>
      </c>
      <c r="I20" s="16">
        <f t="shared" si="3"/>
        <v>4031.2</v>
      </c>
    </row>
    <row r="21" spans="1:13" ht="15.75" x14ac:dyDescent="0.25">
      <c r="A21" s="16"/>
      <c r="B21" s="12"/>
      <c r="C21" s="12"/>
      <c r="D21" s="13"/>
      <c r="E21" s="43"/>
      <c r="F21" s="12"/>
      <c r="G21" s="12"/>
      <c r="H21" s="12"/>
      <c r="I21" s="12"/>
    </row>
    <row r="22" spans="1:13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13" ht="15" x14ac:dyDescent="0.2">
      <c r="A23" s="9"/>
      <c r="B23" s="9" t="s">
        <v>12</v>
      </c>
      <c r="C23" s="9" t="s">
        <v>12</v>
      </c>
      <c r="D23" s="10" t="s">
        <v>12</v>
      </c>
      <c r="E23" s="40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13" ht="15" x14ac:dyDescent="0.2">
      <c r="A24" s="5" t="s">
        <v>24</v>
      </c>
      <c r="B24" s="12">
        <v>23.39</v>
      </c>
      <c r="C24" s="12">
        <v>27.28</v>
      </c>
      <c r="D24" s="12">
        <v>31.18</v>
      </c>
      <c r="E24" s="40">
        <v>35.08</v>
      </c>
      <c r="F24" s="12">
        <v>42.88</v>
      </c>
      <c r="G24" s="12">
        <v>50.67</v>
      </c>
      <c r="H24" s="12">
        <v>58.47</v>
      </c>
      <c r="I24" s="12">
        <v>70.16</v>
      </c>
    </row>
    <row r="25" spans="1:13" ht="15" x14ac:dyDescent="0.2">
      <c r="A25" s="12" t="s">
        <v>14</v>
      </c>
      <c r="B25" s="12">
        <v>196.31</v>
      </c>
      <c r="C25" s="12">
        <v>229.03</v>
      </c>
      <c r="D25" s="12">
        <v>261.75</v>
      </c>
      <c r="E25" s="43">
        <v>294.47000000000003</v>
      </c>
      <c r="F25" s="12">
        <v>359.91</v>
      </c>
      <c r="G25" s="12">
        <v>425.35</v>
      </c>
      <c r="H25" s="12">
        <v>490.78</v>
      </c>
      <c r="I25" s="12">
        <v>588.94000000000005</v>
      </c>
    </row>
    <row r="26" spans="1:13" ht="15" x14ac:dyDescent="0.2">
      <c r="A26" s="12"/>
      <c r="B26" s="15"/>
      <c r="C26" s="12"/>
      <c r="D26" s="13"/>
      <c r="E26" s="43"/>
      <c r="F26" s="12"/>
      <c r="G26" s="12"/>
      <c r="H26" s="12"/>
      <c r="I26" s="12"/>
    </row>
    <row r="27" spans="1:13" ht="15.75" x14ac:dyDescent="0.25">
      <c r="A27" s="16" t="s">
        <v>15</v>
      </c>
      <c r="B27" s="17">
        <f t="shared" ref="B27:I27" si="4">SUM(B24:B26)</f>
        <v>219.7</v>
      </c>
      <c r="C27" s="17">
        <f t="shared" si="4"/>
        <v>256.31</v>
      </c>
      <c r="D27" s="17">
        <f t="shared" si="4"/>
        <v>292.93</v>
      </c>
      <c r="E27" s="44">
        <f t="shared" si="4"/>
        <v>329.55</v>
      </c>
      <c r="F27" s="17">
        <f t="shared" si="4"/>
        <v>402.79</v>
      </c>
      <c r="G27" s="17">
        <f t="shared" si="4"/>
        <v>476.02000000000004</v>
      </c>
      <c r="H27" s="17">
        <f t="shared" si="4"/>
        <v>549.25</v>
      </c>
      <c r="I27" s="17">
        <f t="shared" si="4"/>
        <v>659.1</v>
      </c>
    </row>
    <row r="28" spans="1:13" ht="15" x14ac:dyDescent="0.2">
      <c r="A28" s="12" t="s">
        <v>25</v>
      </c>
      <c r="B28" s="12">
        <v>137.52000000000001</v>
      </c>
      <c r="C28" s="12">
        <v>160.44</v>
      </c>
      <c r="D28" s="12">
        <v>183.36</v>
      </c>
      <c r="E28" s="43">
        <v>206.28</v>
      </c>
      <c r="F28" s="12">
        <v>252.12</v>
      </c>
      <c r="G28" s="12">
        <v>297.95999999999998</v>
      </c>
      <c r="H28" s="12">
        <v>343.8</v>
      </c>
      <c r="I28" s="12">
        <v>412.56</v>
      </c>
    </row>
    <row r="29" spans="1:13" ht="15" x14ac:dyDescent="0.2">
      <c r="A29" s="12" t="s">
        <v>17</v>
      </c>
      <c r="B29" s="12">
        <v>979.22</v>
      </c>
      <c r="C29" s="12">
        <v>1142.42</v>
      </c>
      <c r="D29" s="12">
        <v>1305.6300000000001</v>
      </c>
      <c r="E29" s="43">
        <v>1468.83</v>
      </c>
      <c r="F29" s="12">
        <v>1795.24</v>
      </c>
      <c r="G29" s="12">
        <v>2121.64</v>
      </c>
      <c r="H29" s="12">
        <v>2448.0500000000002</v>
      </c>
      <c r="I29" s="12">
        <v>2937.66</v>
      </c>
    </row>
    <row r="30" spans="1:13" ht="15.75" x14ac:dyDescent="0.25">
      <c r="A30" s="16" t="s">
        <v>18</v>
      </c>
      <c r="B30" s="16">
        <f t="shared" ref="B30:I30" si="5">SUM(B27:B29)</f>
        <v>1336.44</v>
      </c>
      <c r="C30" s="16">
        <f t="shared" si="5"/>
        <v>1559.17</v>
      </c>
      <c r="D30" s="16">
        <f t="shared" si="5"/>
        <v>1781.92</v>
      </c>
      <c r="E30" s="45">
        <f t="shared" si="5"/>
        <v>2004.6599999999999</v>
      </c>
      <c r="F30" s="16">
        <f t="shared" si="5"/>
        <v>2450.15</v>
      </c>
      <c r="G30" s="16">
        <f t="shared" si="5"/>
        <v>2895.62</v>
      </c>
      <c r="H30" s="16">
        <f t="shared" si="5"/>
        <v>3341.1000000000004</v>
      </c>
      <c r="I30" s="16">
        <f t="shared" si="5"/>
        <v>4009.3199999999997</v>
      </c>
      <c r="L30" s="25"/>
      <c r="M30" s="28"/>
    </row>
    <row r="31" spans="1:13" ht="15.75" x14ac:dyDescent="0.25">
      <c r="A31" s="1"/>
      <c r="B31" s="87" t="s">
        <v>50</v>
      </c>
      <c r="C31" s="87"/>
      <c r="D31" s="87"/>
      <c r="E31" s="87"/>
      <c r="F31" s="87"/>
      <c r="G31" s="87"/>
      <c r="H31" s="87"/>
      <c r="I31" s="2" t="s">
        <v>21</v>
      </c>
    </row>
    <row r="32" spans="1:13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 t="s">
        <v>12</v>
      </c>
      <c r="C33" s="9" t="s">
        <v>12</v>
      </c>
      <c r="D33" s="10" t="s">
        <v>12</v>
      </c>
      <c r="E33" s="40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 x14ac:dyDescent="0.2">
      <c r="A34" s="5" t="s">
        <v>24</v>
      </c>
      <c r="B34" s="12">
        <v>12.65</v>
      </c>
      <c r="C34" s="12">
        <v>14.75</v>
      </c>
      <c r="D34" s="12">
        <v>16.86</v>
      </c>
      <c r="E34" s="40">
        <v>18.97</v>
      </c>
      <c r="F34" s="12">
        <v>23.19</v>
      </c>
      <c r="G34" s="12">
        <v>27.4</v>
      </c>
      <c r="H34" s="12">
        <v>31.62</v>
      </c>
      <c r="I34" s="12">
        <v>37.94</v>
      </c>
    </row>
    <row r="35" spans="1:9" ht="15" x14ac:dyDescent="0.2">
      <c r="A35" s="12" t="s">
        <v>14</v>
      </c>
      <c r="B35" s="12">
        <v>196.31</v>
      </c>
      <c r="C35" s="12">
        <v>229.03</v>
      </c>
      <c r="D35" s="12">
        <v>261.75</v>
      </c>
      <c r="E35" s="43">
        <v>294.47000000000003</v>
      </c>
      <c r="F35" s="12">
        <v>359.91</v>
      </c>
      <c r="G35" s="12">
        <v>425.35</v>
      </c>
      <c r="H35" s="12">
        <v>490.78</v>
      </c>
      <c r="I35" s="12">
        <v>588.94000000000005</v>
      </c>
    </row>
    <row r="36" spans="1:9" ht="15" x14ac:dyDescent="0.2">
      <c r="A36" s="12"/>
      <c r="B36" s="15"/>
      <c r="C36" s="12"/>
      <c r="D36" s="13"/>
      <c r="E36" s="43"/>
      <c r="F36" s="12"/>
      <c r="G36" s="12"/>
      <c r="H36" s="12"/>
      <c r="I36" s="12"/>
    </row>
    <row r="37" spans="1:9" ht="15.75" x14ac:dyDescent="0.25">
      <c r="A37" s="16" t="s">
        <v>15</v>
      </c>
      <c r="B37" s="17">
        <f t="shared" ref="B37:I37" si="6">SUM(B34:B36)</f>
        <v>208.96</v>
      </c>
      <c r="C37" s="17">
        <f t="shared" si="6"/>
        <v>243.78</v>
      </c>
      <c r="D37" s="17">
        <f t="shared" si="6"/>
        <v>278.61</v>
      </c>
      <c r="E37" s="44">
        <f t="shared" si="6"/>
        <v>313.44000000000005</v>
      </c>
      <c r="F37" s="17">
        <f t="shared" si="6"/>
        <v>383.1</v>
      </c>
      <c r="G37" s="17">
        <f t="shared" si="6"/>
        <v>452.75</v>
      </c>
      <c r="H37" s="17">
        <f t="shared" si="6"/>
        <v>522.4</v>
      </c>
      <c r="I37" s="17">
        <f t="shared" si="6"/>
        <v>626.88000000000011</v>
      </c>
    </row>
    <row r="38" spans="1:9" ht="15" x14ac:dyDescent="0.2">
      <c r="A38" s="12" t="s">
        <v>25</v>
      </c>
      <c r="B38" s="12">
        <v>137.52000000000001</v>
      </c>
      <c r="C38" s="12">
        <v>160.44</v>
      </c>
      <c r="D38" s="12">
        <v>183.36</v>
      </c>
      <c r="E38" s="43">
        <v>206.28</v>
      </c>
      <c r="F38" s="12">
        <v>252.12</v>
      </c>
      <c r="G38" s="12">
        <v>297.95999999999998</v>
      </c>
      <c r="H38" s="12">
        <v>343.8</v>
      </c>
      <c r="I38" s="12">
        <v>412.56</v>
      </c>
    </row>
    <row r="39" spans="1:9" ht="15" x14ac:dyDescent="0.2">
      <c r="A39" s="12" t="s">
        <v>17</v>
      </c>
      <c r="B39" s="12">
        <v>979.22</v>
      </c>
      <c r="C39" s="12">
        <v>1142.42</v>
      </c>
      <c r="D39" s="12">
        <v>1305.6300000000001</v>
      </c>
      <c r="E39" s="43">
        <v>1468.83</v>
      </c>
      <c r="F39" s="12">
        <v>1795.24</v>
      </c>
      <c r="G39" s="12">
        <v>2121.64</v>
      </c>
      <c r="H39" s="12">
        <v>2448.0500000000002</v>
      </c>
      <c r="I39" s="12">
        <v>2937.66</v>
      </c>
    </row>
    <row r="40" spans="1:9" ht="15.75" x14ac:dyDescent="0.25">
      <c r="A40" s="16" t="s">
        <v>18</v>
      </c>
      <c r="B40" s="16">
        <f t="shared" ref="B40:I40" si="7">SUM(B37:B39)</f>
        <v>1325.7</v>
      </c>
      <c r="C40" s="16">
        <f t="shared" si="7"/>
        <v>1546.64</v>
      </c>
      <c r="D40" s="16">
        <f t="shared" si="7"/>
        <v>1767.6000000000001</v>
      </c>
      <c r="E40" s="45">
        <f t="shared" si="7"/>
        <v>1988.55</v>
      </c>
      <c r="F40" s="16">
        <f t="shared" si="7"/>
        <v>2430.46</v>
      </c>
      <c r="G40" s="16">
        <f t="shared" si="7"/>
        <v>2872.35</v>
      </c>
      <c r="H40" s="16">
        <f t="shared" si="7"/>
        <v>3314.25</v>
      </c>
      <c r="I40" s="16">
        <f t="shared" si="7"/>
        <v>3977.1</v>
      </c>
    </row>
    <row r="41" spans="1:9" ht="15.75" x14ac:dyDescent="0.2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 t="s">
        <v>12</v>
      </c>
      <c r="C43" s="9" t="s">
        <v>12</v>
      </c>
      <c r="D43" s="10" t="s">
        <v>12</v>
      </c>
      <c r="E43" s="40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 x14ac:dyDescent="0.2">
      <c r="A44" s="12" t="s">
        <v>13</v>
      </c>
      <c r="B44" s="12">
        <v>10.59</v>
      </c>
      <c r="C44" s="12">
        <v>12.35</v>
      </c>
      <c r="D44" s="12">
        <v>14.12</v>
      </c>
      <c r="E44" s="43">
        <v>15.88</v>
      </c>
      <c r="F44" s="12">
        <v>19.41</v>
      </c>
      <c r="G44" s="12">
        <v>22.94</v>
      </c>
      <c r="H44" s="12">
        <v>26.47</v>
      </c>
      <c r="I44" s="12">
        <v>31.76</v>
      </c>
    </row>
    <row r="45" spans="1:9" ht="15" x14ac:dyDescent="0.2">
      <c r="A45" s="12" t="s">
        <v>14</v>
      </c>
      <c r="B45" s="12">
        <v>196.31</v>
      </c>
      <c r="C45" s="12">
        <v>229.03</v>
      </c>
      <c r="D45" s="12">
        <v>261.75</v>
      </c>
      <c r="E45" s="43">
        <v>294.47000000000003</v>
      </c>
      <c r="F45" s="12">
        <v>359.91</v>
      </c>
      <c r="G45" s="12">
        <v>425.35</v>
      </c>
      <c r="H45" s="12">
        <v>490.78</v>
      </c>
      <c r="I45" s="12">
        <v>588.94000000000005</v>
      </c>
    </row>
    <row r="46" spans="1:9" ht="15" x14ac:dyDescent="0.2">
      <c r="A46" s="12"/>
      <c r="B46" s="23"/>
      <c r="C46" s="12"/>
      <c r="D46" s="13"/>
      <c r="E46" s="43"/>
      <c r="F46" s="12"/>
      <c r="G46" s="12"/>
      <c r="H46" s="12"/>
      <c r="I46" s="12"/>
    </row>
    <row r="47" spans="1:9" ht="15.75" x14ac:dyDescent="0.25">
      <c r="A47" s="16" t="s">
        <v>15</v>
      </c>
      <c r="B47" s="17">
        <f t="shared" ref="B47:I47" si="8">SUM(B44:B46)</f>
        <v>206.9</v>
      </c>
      <c r="C47" s="17">
        <f t="shared" si="8"/>
        <v>241.38</v>
      </c>
      <c r="D47" s="17">
        <f t="shared" si="8"/>
        <v>275.87</v>
      </c>
      <c r="E47" s="44">
        <f t="shared" si="8"/>
        <v>310.35000000000002</v>
      </c>
      <c r="F47" s="17">
        <f t="shared" si="8"/>
        <v>379.32000000000005</v>
      </c>
      <c r="G47" s="17">
        <f t="shared" si="8"/>
        <v>448.29</v>
      </c>
      <c r="H47" s="17">
        <f t="shared" si="8"/>
        <v>517.25</v>
      </c>
      <c r="I47" s="17">
        <f t="shared" si="8"/>
        <v>620.70000000000005</v>
      </c>
    </row>
    <row r="48" spans="1:9" ht="15" x14ac:dyDescent="0.2">
      <c r="A48" s="12" t="s">
        <v>25</v>
      </c>
      <c r="B48" s="12">
        <v>137.52000000000001</v>
      </c>
      <c r="C48" s="12">
        <v>160.44</v>
      </c>
      <c r="D48" s="12">
        <v>183.36</v>
      </c>
      <c r="E48" s="43">
        <v>206.28</v>
      </c>
      <c r="F48" s="12">
        <v>252.12</v>
      </c>
      <c r="G48" s="12">
        <v>297.95999999999998</v>
      </c>
      <c r="H48" s="12">
        <v>343.8</v>
      </c>
      <c r="I48" s="12">
        <v>412.56</v>
      </c>
    </row>
    <row r="49" spans="1:13" ht="15" x14ac:dyDescent="0.2">
      <c r="A49" s="12" t="s">
        <v>17</v>
      </c>
      <c r="B49" s="12">
        <v>979.22</v>
      </c>
      <c r="C49" s="12">
        <v>1142.42</v>
      </c>
      <c r="D49" s="12">
        <v>1305.6300000000001</v>
      </c>
      <c r="E49" s="43">
        <v>1468.83</v>
      </c>
      <c r="F49" s="12">
        <v>1795.24</v>
      </c>
      <c r="G49" s="12">
        <v>2121.64</v>
      </c>
      <c r="H49" s="12">
        <v>2448.0500000000002</v>
      </c>
      <c r="I49" s="12">
        <v>2937.66</v>
      </c>
    </row>
    <row r="50" spans="1:13" ht="15.75" x14ac:dyDescent="0.25">
      <c r="A50" s="16" t="s">
        <v>18</v>
      </c>
      <c r="B50" s="16">
        <f t="shared" ref="B50:I50" si="9">SUM(B47:B49)</f>
        <v>1323.64</v>
      </c>
      <c r="C50" s="16">
        <f t="shared" si="9"/>
        <v>1544.24</v>
      </c>
      <c r="D50" s="24">
        <f t="shared" si="9"/>
        <v>1764.8600000000001</v>
      </c>
      <c r="E50" s="45">
        <f t="shared" si="9"/>
        <v>1985.46</v>
      </c>
      <c r="F50" s="16">
        <f t="shared" si="9"/>
        <v>2426.6800000000003</v>
      </c>
      <c r="G50" s="16">
        <f t="shared" si="9"/>
        <v>2867.89</v>
      </c>
      <c r="H50" s="16">
        <f t="shared" si="9"/>
        <v>3309.1000000000004</v>
      </c>
      <c r="I50" s="16">
        <f t="shared" si="9"/>
        <v>3970.92</v>
      </c>
      <c r="L50" s="25"/>
      <c r="M50" s="28"/>
    </row>
    <row r="53" spans="1:13" x14ac:dyDescent="0.2">
      <c r="B53" s="25"/>
      <c r="C53" s="25"/>
      <c r="D53" s="25"/>
      <c r="E53" s="38"/>
      <c r="F53" s="25"/>
      <c r="G53" s="25"/>
      <c r="H53" s="25"/>
      <c r="I53" s="25"/>
    </row>
    <row r="54" spans="1:13" x14ac:dyDescent="0.2">
      <c r="E54" s="38"/>
    </row>
    <row r="55" spans="1:13" x14ac:dyDescent="0.2">
      <c r="E55" s="38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7" workbookViewId="0">
      <selection activeCell="L12" sqref="L12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50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/>
      <c r="C3" s="9"/>
      <c r="D3" s="10"/>
      <c r="E3" s="40"/>
      <c r="F3" s="9"/>
      <c r="G3" s="9"/>
      <c r="H3" s="9"/>
      <c r="I3" s="9"/>
    </row>
    <row r="4" spans="1:9" ht="15" x14ac:dyDescent="0.2">
      <c r="A4" s="5" t="s">
        <v>24</v>
      </c>
      <c r="B4" s="75">
        <f>SUM(('Appendix 2 2019-20'!B4-'Appendix 2 2018-19'!B4)/'Appendix 2 2018-19'!B4)</f>
        <v>8.0741626794258461E-2</v>
      </c>
      <c r="C4" s="75">
        <f>SUM(('Appendix 2 2019-20'!C4-'Appendix 2 2018-19'!C4)/'Appendix 2 2018-19'!C4)</f>
        <v>8.0748526018969466E-2</v>
      </c>
      <c r="D4" s="75">
        <f>SUM(('Appendix 2 2019-20'!D4-'Appendix 2 2018-19'!D4)/'Appendix 2 2018-19'!D4)</f>
        <v>8.0735590939672433E-2</v>
      </c>
      <c r="E4" s="76">
        <f>SUM(('Appendix 2 2019-20'!E4-'Appendix 2 2018-19'!E4)/'Appendix 2 2018-19'!E4)</f>
        <v>8.0741626794258461E-2</v>
      </c>
      <c r="F4" s="75">
        <f>SUM(('Appendix 2 2019-20'!F4-'Appendix 2 2018-19'!F4)/'Appendix 2 2018-19'!F4)</f>
        <v>8.073723699233408E-2</v>
      </c>
      <c r="G4" s="75">
        <f>SUM(('Appendix 2 2019-20'!G4-'Appendix 2 2018-19'!G4)/'Appendix 2 2018-19'!G4)</f>
        <v>8.0745341614906749E-2</v>
      </c>
      <c r="H4" s="75">
        <f>SUM(('Appendix 2 2019-20'!H4-'Appendix 2 2018-19'!H4)/'Appendix 2 2018-19'!H4)</f>
        <v>8.0741626794258378E-2</v>
      </c>
      <c r="I4" s="75">
        <f>SUM(('Appendix 2 2019-20'!I4-'Appendix 2 2018-19'!I4)/'Appendix 2 2018-19'!I4)</f>
        <v>8.0741626794258461E-2</v>
      </c>
    </row>
    <row r="5" spans="1:9" ht="15" x14ac:dyDescent="0.2">
      <c r="A5" s="12" t="s">
        <v>14</v>
      </c>
      <c r="B5" s="75">
        <f>SUM(('Appendix 2 2019-20'!B5-'Appendix 2 2018-19'!B5)/'Appendix 2 2018-19'!B5)</f>
        <v>2.9903992445307111E-2</v>
      </c>
      <c r="C5" s="75">
        <f>SUM(('Appendix 2 2019-20'!C5-'Appendix 2 2018-19'!C5)/'Appendix 2 2018-19'!C5)</f>
        <v>2.9903768324489637E-2</v>
      </c>
      <c r="D5" s="75">
        <f>SUM(('Appendix 2 2019-20'!D5-'Appendix 2 2018-19'!D5)/'Appendix 2 2018-19'!D5)</f>
        <v>2.9903600236081032E-2</v>
      </c>
      <c r="E5" s="76">
        <f>SUM(('Appendix 2 2019-20'!E5-'Appendix 2 2018-19'!E5)/'Appendix 2 2018-19'!E5)</f>
        <v>2.9903469501958629E-2</v>
      </c>
      <c r="F5" s="75">
        <f>SUM(('Appendix 2 2019-20'!F5-'Appendix 2 2018-19'!F5)/'Appendix 2 2018-19'!F5)</f>
        <v>2.9903279345275698E-2</v>
      </c>
      <c r="G5" s="75">
        <f>SUM(('Appendix 2 2019-20'!G5-'Appendix 2 2018-19'!G5)/'Appendix 2 2018-19'!G5)</f>
        <v>2.9903147699757923E-2</v>
      </c>
      <c r="H5" s="75">
        <f>SUM(('Appendix 2 2019-20'!H5-'Appendix 2 2018-19'!H5)/'Appendix 2 2018-19'!H5)</f>
        <v>2.9903678677103227E-2</v>
      </c>
      <c r="I5" s="75">
        <f>SUM(('Appendix 2 2019-20'!I5-'Appendix 2 2018-19'!I5)/'Appendix 2 2018-19'!I5)</f>
        <v>2.9903469501958629E-2</v>
      </c>
    </row>
    <row r="6" spans="1:9" ht="15" x14ac:dyDescent="0.2">
      <c r="A6" s="12"/>
      <c r="B6" s="75"/>
      <c r="C6" s="75"/>
      <c r="D6" s="75"/>
      <c r="E6" s="76"/>
      <c r="F6" s="75"/>
      <c r="G6" s="75"/>
      <c r="H6" s="75"/>
      <c r="I6" s="75"/>
    </row>
    <row r="7" spans="1:9" ht="15.75" x14ac:dyDescent="0.25">
      <c r="A7" s="16" t="s">
        <v>15</v>
      </c>
      <c r="B7" s="75">
        <f>SUM(('Appendix 2 2019-20'!B7-'Appendix 2 2018-19'!B7)/'Appendix 2 2018-19'!B7)</f>
        <v>3.7491631332291796E-2</v>
      </c>
      <c r="C7" s="75">
        <f>SUM(('Appendix 2 2019-20'!C7-'Appendix 2 2018-19'!C7)/'Appendix 2 2018-19'!C7)</f>
        <v>3.7491870385248142E-2</v>
      </c>
      <c r="D7" s="75">
        <f>SUM(('Appendix 2 2019-20'!D7-'Appendix 2 2018-19'!D7)/'Appendix 2 2018-19'!D7)</f>
        <v>3.7490794670951288E-2</v>
      </c>
      <c r="E7" s="76">
        <f>SUM(('Appendix 2 2019-20'!E7-'Appendix 2 2018-19'!E7)/'Appendix 2 2018-19'!E7)</f>
        <v>3.7491073553915628E-2</v>
      </c>
      <c r="F7" s="75">
        <f>SUM(('Appendix 2 2019-20'!F7-'Appendix 2 2018-19'!F7)/'Appendix 2 2018-19'!F7)</f>
        <v>3.7490566497066571E-2</v>
      </c>
      <c r="G7" s="75">
        <f>SUM(('Appendix 2 2019-20'!G7-'Appendix 2 2018-19'!G7)/'Appendix 2 2018-19'!G7)</f>
        <v>3.7490987743331025E-2</v>
      </c>
      <c r="H7" s="75">
        <f>SUM(('Appendix 2 2019-20'!H7-'Appendix 2 2018-19'!H7)/'Appendix 2 2018-19'!H7)</f>
        <v>3.7491296663274595E-2</v>
      </c>
      <c r="I7" s="75">
        <f>SUM(('Appendix 2 2019-20'!I7-'Appendix 2 2018-19'!I7)/'Appendix 2 2018-19'!I7)</f>
        <v>3.7491073553915628E-2</v>
      </c>
    </row>
    <row r="8" spans="1:9" ht="15" x14ac:dyDescent="0.2">
      <c r="A8" s="12" t="s">
        <v>25</v>
      </c>
      <c r="B8" s="75">
        <f>SUM(('Appendix 2 2019-20'!B8-'Appendix 2 2018-19'!B8)/'Appendix 2 2018-19'!B8)</f>
        <v>0.13166556945358801</v>
      </c>
      <c r="C8" s="75">
        <f>SUM(('Appendix 2 2019-20'!C8-'Appendix 2 2018-19'!C8)/'Appendix 2 2018-19'!C8)</f>
        <v>0.13169217747055079</v>
      </c>
      <c r="D8" s="75">
        <f>SUM(('Appendix 2 2019-20'!D8-'Appendix 2 2018-19'!D8)/'Appendix 2 2018-19'!D8)</f>
        <v>0.13164228846509912</v>
      </c>
      <c r="E8" s="76">
        <f>SUM(('Appendix 2 2019-20'!E8-'Appendix 2 2018-19'!E8)/'Appendix 2 2018-19'!E8)</f>
        <v>0.1316655694535879</v>
      </c>
      <c r="F8" s="75">
        <f>SUM(('Appendix 2 2019-20'!F8-'Appendix 2 2018-19'!F8)/'Appendix 2 2018-19'!F8)</f>
        <v>0.13164863773059837</v>
      </c>
      <c r="G8" s="75">
        <f>SUM(('Appendix 2 2019-20'!G8-'Appendix 2 2018-19'!G8)/'Appendix 2 2018-19'!G8)</f>
        <v>0.13167989669186053</v>
      </c>
      <c r="H8" s="75">
        <f>SUM(('Appendix 2 2019-20'!H8-'Appendix 2 2018-19'!H8)/'Appendix 2 2018-19'!H8)</f>
        <v>0.13166556945358787</v>
      </c>
      <c r="I8" s="75">
        <f>SUM(('Appendix 2 2019-20'!I8-'Appendix 2 2018-19'!I8)/'Appendix 2 2018-19'!I8)</f>
        <v>0.1316655694535879</v>
      </c>
    </row>
    <row r="9" spans="1:9" ht="15" x14ac:dyDescent="0.2">
      <c r="A9" s="12" t="s">
        <v>17</v>
      </c>
      <c r="B9" s="75">
        <f>SUM(('Appendix 2 2019-20'!B9-'Appendix 2 2018-19'!B9)/'Appendix 2 2018-19'!B9)</f>
        <v>2.9901450372847912E-2</v>
      </c>
      <c r="C9" s="75">
        <f>SUM(('Appendix 2 2019-20'!C9-'Appendix 2 2018-19'!C9)/'Appendix 2 2018-19'!C9)</f>
        <v>2.9893803075924565E-2</v>
      </c>
      <c r="D9" s="75">
        <f>SUM(('Appendix 2 2019-20'!D9-'Appendix 2 2018-19'!D9)/'Appendix 2 2018-19'!D9)</f>
        <v>2.990407976524791E-2</v>
      </c>
      <c r="E9" s="76">
        <f>SUM(('Appendix 2 2019-20'!E9-'Appendix 2 2018-19'!E9)/'Appendix 2 2018-19'!E9)</f>
        <v>2.9897839698777771E-2</v>
      </c>
      <c r="F9" s="75">
        <f>SUM(('Appendix 2 2019-20'!F9-'Appendix 2 2018-19'!F9)/'Appendix 2 2018-19'!F9)</f>
        <v>2.9900408462985979E-2</v>
      </c>
      <c r="G9" s="75">
        <f>SUM(('Appendix 2 2019-20'!G9-'Appendix 2 2018-19'!G9)/'Appendix 2 2018-19'!G9)</f>
        <v>2.9897332589014676E-2</v>
      </c>
      <c r="H9" s="75">
        <f>SUM(('Appendix 2 2019-20'!H9-'Appendix 2 2018-19'!H9)/'Appendix 2 2018-19'!H9)</f>
        <v>2.9899283965367889E-2</v>
      </c>
      <c r="I9" s="75">
        <f>SUM(('Appendix 2 2019-20'!I9-'Appendix 2 2018-19'!I9)/'Appendix 2 2018-19'!I9)</f>
        <v>2.9897839698777771E-2</v>
      </c>
    </row>
    <row r="10" spans="1:9" ht="15.75" x14ac:dyDescent="0.25">
      <c r="A10" s="16" t="s">
        <v>18</v>
      </c>
      <c r="B10" s="75">
        <f>SUM(('Appendix 2 2019-20'!B10-'Appendix 2 2018-19'!B10)/'Appendix 2 2018-19'!B10)</f>
        <v>4.0752568730908205E-2</v>
      </c>
      <c r="C10" s="75">
        <f>SUM(('Appendix 2 2019-20'!C10-'Appendix 2 2018-19'!C10)/'Appendix 2 2018-19'!C10)</f>
        <v>4.0749262770923493E-2</v>
      </c>
      <c r="D10" s="75">
        <f>SUM(('Appendix 2 2019-20'!D10-'Appendix 2 2018-19'!D10)/'Appendix 2 2018-19'!D10)</f>
        <v>4.0752332961139524E-2</v>
      </c>
      <c r="E10" s="76">
        <f>SUM(('Appendix 2 2019-20'!E10-'Appendix 2 2018-19'!E10)/'Appendix 2 2018-19'!E10)</f>
        <v>4.0749787868658439E-2</v>
      </c>
      <c r="F10" s="75">
        <f>SUM(('Appendix 2 2019-20'!F10-'Appendix 2 2018-19'!F10)/'Appendix 2 2018-19'!F10)</f>
        <v>4.0750122018950771E-2</v>
      </c>
      <c r="G10" s="75">
        <f>SUM(('Appendix 2 2019-20'!G10-'Appendix 2 2018-19'!G10)/'Appendix 2 2018-19'!G10)</f>
        <v>4.0750643515535173E-2</v>
      </c>
      <c r="H10" s="75">
        <f>SUM(('Appendix 2 2019-20'!H10-'Appendix 2 2018-19'!H10)/'Appendix 2 2018-19'!H10)</f>
        <v>4.075090021012636E-2</v>
      </c>
      <c r="I10" s="75">
        <f>SUM(('Appendix 2 2019-20'!I10-'Appendix 2 2018-19'!I10)/'Appendix 2 2018-19'!I10)</f>
        <v>4.0749787868658439E-2</v>
      </c>
    </row>
    <row r="11" spans="1:9" ht="15" x14ac:dyDescent="0.2">
      <c r="A11" s="12"/>
      <c r="B11" s="77"/>
      <c r="C11" s="77"/>
      <c r="D11" s="78"/>
      <c r="E11" s="79"/>
      <c r="F11" s="77"/>
      <c r="G11" s="77"/>
      <c r="H11" s="77"/>
      <c r="I11" s="77"/>
    </row>
    <row r="12" spans="1:9" ht="15" x14ac:dyDescent="0.2">
      <c r="A12" s="20" t="s">
        <v>19</v>
      </c>
      <c r="B12" s="80" t="s">
        <v>4</v>
      </c>
      <c r="C12" s="80" t="s">
        <v>5</v>
      </c>
      <c r="D12" s="81" t="s">
        <v>6</v>
      </c>
      <c r="E12" s="82" t="s">
        <v>7</v>
      </c>
      <c r="F12" s="80" t="s">
        <v>8</v>
      </c>
      <c r="G12" s="80" t="s">
        <v>9</v>
      </c>
      <c r="H12" s="80" t="s">
        <v>10</v>
      </c>
      <c r="I12" s="80" t="s">
        <v>11</v>
      </c>
    </row>
    <row r="13" spans="1:9" ht="15" x14ac:dyDescent="0.2">
      <c r="A13" s="9"/>
      <c r="B13" s="80"/>
      <c r="C13" s="80"/>
      <c r="D13" s="81"/>
      <c r="E13" s="82"/>
      <c r="F13" s="80"/>
      <c r="G13" s="80"/>
      <c r="H13" s="80"/>
      <c r="I13" s="80"/>
    </row>
    <row r="14" spans="1:9" ht="15" x14ac:dyDescent="0.2">
      <c r="A14" s="5" t="s">
        <v>24</v>
      </c>
      <c r="B14" s="75">
        <f>SUM(('Appendix 2 2019-20'!B14-'Appendix 2 2018-19'!B14)/'Appendix 2 2018-19'!B14)</f>
        <v>4.9965776865160877E-2</v>
      </c>
      <c r="C14" s="75">
        <f>SUM(('Appendix 2 2019-20'!C14-'Appendix 2 2018-19'!C14)/'Appendix 2 2018-19'!C14)</f>
        <v>4.9867996479906002E-2</v>
      </c>
      <c r="D14" s="75">
        <f>SUM(('Appendix 2 2019-20'!D14-'Appendix 2 2018-19'!D14)/'Appendix 2 2018-19'!D14)</f>
        <v>5.0051334702258615E-2</v>
      </c>
      <c r="E14" s="76">
        <f>SUM(('Appendix 2 2019-20'!E14-'Appendix 2 2018-19'!E14)/'Appendix 2 2018-19'!E14)</f>
        <v>4.996577686516096E-2</v>
      </c>
      <c r="F14" s="75">
        <f>SUM(('Appendix 2 2019-20'!F14-'Appendix 2 2018-19'!F14)/'Appendix 2 2018-19'!F14)</f>
        <v>5.002800074668657E-2</v>
      </c>
      <c r="G14" s="75">
        <f>SUM(('Appendix 2 2019-20'!G14-'Appendix 2 2018-19'!G14)/'Appendix 2 2018-19'!G14)</f>
        <v>4.9913125888485177E-2</v>
      </c>
      <c r="H14" s="75">
        <f>SUM(('Appendix 2 2019-20'!H14-'Appendix 2 2018-19'!H14)/'Appendix 2 2018-19'!H14)</f>
        <v>4.9965776865160925E-2</v>
      </c>
      <c r="I14" s="75">
        <f>SUM(('Appendix 2 2019-20'!I14-'Appendix 2 2018-19'!I14)/'Appendix 2 2018-19'!I14)</f>
        <v>4.996577686516096E-2</v>
      </c>
    </row>
    <row r="15" spans="1:9" ht="15" x14ac:dyDescent="0.2">
      <c r="A15" s="12" t="s">
        <v>14</v>
      </c>
      <c r="B15" s="75">
        <f>SUM(('Appendix 2 2019-20'!B15-'Appendix 2 2018-19'!B15)/'Appendix 2 2018-19'!B15)</f>
        <v>2.9903992445307111E-2</v>
      </c>
      <c r="C15" s="75">
        <f>SUM(('Appendix 2 2019-20'!C15-'Appendix 2 2018-19'!C15)/'Appendix 2 2018-19'!C15)</f>
        <v>2.9903768324489637E-2</v>
      </c>
      <c r="D15" s="75">
        <f>SUM(('Appendix 2 2019-20'!D15-'Appendix 2 2018-19'!D15)/'Appendix 2 2018-19'!D15)</f>
        <v>2.9903600236081032E-2</v>
      </c>
      <c r="E15" s="76">
        <f>SUM(('Appendix 2 2019-20'!E15-'Appendix 2 2018-19'!E15)/'Appendix 2 2018-19'!E15)</f>
        <v>2.9903469501958629E-2</v>
      </c>
      <c r="F15" s="75">
        <f>SUM(('Appendix 2 2019-20'!F15-'Appendix 2 2018-19'!F15)/'Appendix 2 2018-19'!F15)</f>
        <v>2.9903279345275698E-2</v>
      </c>
      <c r="G15" s="75">
        <f>SUM(('Appendix 2 2019-20'!G15-'Appendix 2 2018-19'!G15)/'Appendix 2 2018-19'!G15)</f>
        <v>2.9903147699757923E-2</v>
      </c>
      <c r="H15" s="75">
        <f>SUM(('Appendix 2 2019-20'!H15-'Appendix 2 2018-19'!H15)/'Appendix 2 2018-19'!H15)</f>
        <v>2.9903678677103227E-2</v>
      </c>
      <c r="I15" s="75">
        <f>SUM(('Appendix 2 2019-20'!I15-'Appendix 2 2018-19'!I15)/'Appendix 2 2018-19'!I15)</f>
        <v>2.9903469501958629E-2</v>
      </c>
    </row>
    <row r="16" spans="1:9" ht="15" x14ac:dyDescent="0.2">
      <c r="A16" s="12"/>
      <c r="B16" s="75"/>
      <c r="C16" s="75"/>
      <c r="D16" s="75"/>
      <c r="E16" s="76"/>
      <c r="F16" s="75"/>
      <c r="G16" s="75"/>
      <c r="H16" s="75"/>
      <c r="I16" s="75"/>
    </row>
    <row r="17" spans="1:9" ht="15.75" x14ac:dyDescent="0.25">
      <c r="A17" s="16" t="s">
        <v>15</v>
      </c>
      <c r="B17" s="75">
        <f>SUM(('Appendix 2 2019-20'!B17-'Appendix 2 2018-19'!B17)/'Appendix 2 2018-19'!B17)</f>
        <v>3.2570622753946211E-2</v>
      </c>
      <c r="C17" s="75">
        <f>SUM(('Appendix 2 2019-20'!C17-'Appendix 2 2018-19'!C17)/'Appendix 2 2018-19'!C17)</f>
        <v>3.2557414122509322E-2</v>
      </c>
      <c r="D17" s="75">
        <f>SUM(('Appendix 2 2019-20'!D17-'Appendix 2 2018-19'!D17)/'Appendix 2 2018-19'!D17)</f>
        <v>3.2581624646037165E-2</v>
      </c>
      <c r="E17" s="76">
        <f>SUM(('Appendix 2 2019-20'!E17-'Appendix 2 2018-19'!E17)/'Appendix 2 2018-19'!E17)</f>
        <v>3.2570128885519363E-2</v>
      </c>
      <c r="F17" s="75">
        <f>SUM(('Appendix 2 2019-20'!F17-'Appendix 2 2018-19'!F17)/'Appendix 2 2018-19'!F17)</f>
        <v>3.2578219983624181E-2</v>
      </c>
      <c r="G17" s="75">
        <f>SUM(('Appendix 2 2019-20'!G17-'Appendix 2 2018-19'!G17)/'Appendix 2 2018-19'!G17)</f>
        <v>3.2562826730490747E-2</v>
      </c>
      <c r="H17" s="75">
        <f>SUM(('Appendix 2 2019-20'!H17-'Appendix 2 2018-19'!H17)/'Appendix 2 2018-19'!H17)</f>
        <v>3.2570326431093005E-2</v>
      </c>
      <c r="I17" s="75">
        <f>SUM(('Appendix 2 2019-20'!I17-'Appendix 2 2018-19'!I17)/'Appendix 2 2018-19'!I17)</f>
        <v>3.2570128885519363E-2</v>
      </c>
    </row>
    <row r="18" spans="1:9" ht="15" x14ac:dyDescent="0.2">
      <c r="A18" s="12" t="s">
        <v>25</v>
      </c>
      <c r="B18" s="75">
        <f>SUM(('Appendix 2 2019-20'!B18-'Appendix 2 2018-19'!B18)/'Appendix 2 2018-19'!B18)</f>
        <v>0.13166556945358801</v>
      </c>
      <c r="C18" s="75">
        <f>SUM(('Appendix 2 2019-20'!C18-'Appendix 2 2018-19'!C18)/'Appendix 2 2018-19'!C18)</f>
        <v>0.13169217747055079</v>
      </c>
      <c r="D18" s="75">
        <f>SUM(('Appendix 2 2019-20'!D18-'Appendix 2 2018-19'!D18)/'Appendix 2 2018-19'!D18)</f>
        <v>0.13164228846509912</v>
      </c>
      <c r="E18" s="76">
        <f>SUM(('Appendix 2 2019-20'!E18-'Appendix 2 2018-19'!E18)/'Appendix 2 2018-19'!E18)</f>
        <v>0.1316655694535879</v>
      </c>
      <c r="F18" s="75">
        <f>SUM(('Appendix 2 2019-20'!F18-'Appendix 2 2018-19'!F18)/'Appendix 2 2018-19'!F18)</f>
        <v>0.13164863773059837</v>
      </c>
      <c r="G18" s="75">
        <f>SUM(('Appendix 2 2019-20'!G18-'Appendix 2 2018-19'!G18)/'Appendix 2 2018-19'!G18)</f>
        <v>0.13167989669186053</v>
      </c>
      <c r="H18" s="75">
        <f>SUM(('Appendix 2 2019-20'!H18-'Appendix 2 2018-19'!H18)/'Appendix 2 2018-19'!H18)</f>
        <v>0.13166556945358787</v>
      </c>
      <c r="I18" s="75">
        <f>SUM(('Appendix 2 2019-20'!I18-'Appendix 2 2018-19'!I18)/'Appendix 2 2018-19'!I18)</f>
        <v>0.1316655694535879</v>
      </c>
    </row>
    <row r="19" spans="1:9" ht="15" x14ac:dyDescent="0.2">
      <c r="A19" s="12" t="s">
        <v>17</v>
      </c>
      <c r="B19" s="75">
        <f>SUM(('Appendix 2 2019-20'!B19-'Appendix 2 2018-19'!B19)/'Appendix 2 2018-19'!B19)</f>
        <v>2.9901450372847912E-2</v>
      </c>
      <c r="C19" s="75">
        <f>SUM(('Appendix 2 2019-20'!C19-'Appendix 2 2018-19'!C19)/'Appendix 2 2018-19'!C19)</f>
        <v>2.9893803075924565E-2</v>
      </c>
      <c r="D19" s="75">
        <f>SUM(('Appendix 2 2019-20'!D19-'Appendix 2 2018-19'!D19)/'Appendix 2 2018-19'!D19)</f>
        <v>2.990407976524791E-2</v>
      </c>
      <c r="E19" s="76">
        <f>SUM(('Appendix 2 2019-20'!E19-'Appendix 2 2018-19'!E19)/'Appendix 2 2018-19'!E19)</f>
        <v>2.9897839698777771E-2</v>
      </c>
      <c r="F19" s="75">
        <f>SUM(('Appendix 2 2019-20'!F19-'Appendix 2 2018-19'!F19)/'Appendix 2 2018-19'!F19)</f>
        <v>2.9900408462985979E-2</v>
      </c>
      <c r="G19" s="75">
        <f>SUM(('Appendix 2 2019-20'!G19-'Appendix 2 2018-19'!G19)/'Appendix 2 2018-19'!G19)</f>
        <v>2.9897332589014676E-2</v>
      </c>
      <c r="H19" s="75">
        <f>SUM(('Appendix 2 2019-20'!H19-'Appendix 2 2018-19'!H19)/'Appendix 2 2018-19'!H19)</f>
        <v>2.9899283965367889E-2</v>
      </c>
      <c r="I19" s="75">
        <f>SUM(('Appendix 2 2019-20'!I19-'Appendix 2 2018-19'!I19)/'Appendix 2 2018-19'!I19)</f>
        <v>2.9897839698777771E-2</v>
      </c>
    </row>
    <row r="20" spans="1:9" ht="15.75" x14ac:dyDescent="0.25">
      <c r="A20" s="16" t="s">
        <v>18</v>
      </c>
      <c r="B20" s="75">
        <f>SUM(('Appendix 2 2019-20'!B20-'Appendix 2 2018-19'!B20)/'Appendix 2 2018-19'!B20)</f>
        <v>3.9926014208986761E-2</v>
      </c>
      <c r="C20" s="75">
        <f>SUM(('Appendix 2 2019-20'!C20-'Appendix 2 2018-19'!C20)/'Appendix 2 2018-19'!C20)</f>
        <v>3.9920398009950293E-2</v>
      </c>
      <c r="D20" s="75">
        <f>SUM(('Appendix 2 2019-20'!D20-'Appendix 2 2018-19'!D20)/'Appendix 2 2018-19'!D20)</f>
        <v>3.9927794481269492E-2</v>
      </c>
      <c r="E20" s="76">
        <f>SUM(('Appendix 2 2019-20'!E20-'Appendix 2 2018-19'!E20)/'Appendix 2 2018-19'!E20)</f>
        <v>3.9923228529269064E-2</v>
      </c>
      <c r="F20" s="75">
        <f>SUM(('Appendix 2 2019-20'!F20-'Appendix 2 2018-19'!F20)/'Appendix 2 2018-19'!F20)</f>
        <v>3.9925029760146058E-2</v>
      </c>
      <c r="G20" s="75">
        <f>SUM(('Appendix 2 2019-20'!G20-'Appendix 2 2018-19'!G20)/'Appendix 2 2018-19'!G20)</f>
        <v>3.9922847498794482E-2</v>
      </c>
      <c r="H20" s="75">
        <f>SUM(('Appendix 2 2019-20'!H20-'Appendix 2 2018-19'!H20)/'Appendix 2 2018-19'!H20)</f>
        <v>3.992434279770684E-2</v>
      </c>
      <c r="I20" s="75">
        <f>SUM(('Appendix 2 2019-20'!I20-'Appendix 2 2018-19'!I20)/'Appendix 2 2018-19'!I20)</f>
        <v>3.9923228529269064E-2</v>
      </c>
    </row>
    <row r="21" spans="1:9" ht="15.75" x14ac:dyDescent="0.25">
      <c r="A21" s="16"/>
      <c r="B21" s="77"/>
      <c r="C21" s="77"/>
      <c r="D21" s="78"/>
      <c r="E21" s="79"/>
      <c r="F21" s="77"/>
      <c r="G21" s="77"/>
      <c r="H21" s="77"/>
      <c r="I21" s="77"/>
    </row>
    <row r="22" spans="1:9" ht="15" x14ac:dyDescent="0.2">
      <c r="A22" s="21" t="s">
        <v>20</v>
      </c>
      <c r="B22" s="80" t="s">
        <v>4</v>
      </c>
      <c r="C22" s="80" t="s">
        <v>5</v>
      </c>
      <c r="D22" s="81" t="s">
        <v>6</v>
      </c>
      <c r="E22" s="82" t="s">
        <v>7</v>
      </c>
      <c r="F22" s="80" t="s">
        <v>8</v>
      </c>
      <c r="G22" s="80" t="s">
        <v>9</v>
      </c>
      <c r="H22" s="80" t="s">
        <v>10</v>
      </c>
      <c r="I22" s="80" t="s">
        <v>11</v>
      </c>
    </row>
    <row r="23" spans="1:9" ht="15" x14ac:dyDescent="0.2">
      <c r="A23" s="9"/>
      <c r="B23" s="80"/>
      <c r="C23" s="80"/>
      <c r="D23" s="81"/>
      <c r="E23" s="82"/>
      <c r="F23" s="80"/>
      <c r="G23" s="80"/>
      <c r="H23" s="80"/>
      <c r="I23" s="80"/>
    </row>
    <row r="24" spans="1:9" ht="15" x14ac:dyDescent="0.2">
      <c r="A24" s="5" t="s">
        <v>24</v>
      </c>
      <c r="B24" s="75">
        <f>SUM(('Appendix 2 2019-20'!B24-'Appendix 2 2018-19'!B24)/'Appendix 2 2018-19'!B24)</f>
        <v>6.8036529680365387E-2</v>
      </c>
      <c r="C24" s="75">
        <f>SUM(('Appendix 2 2019-20'!C24-'Appendix 2 2018-19'!C24)/'Appendix 2 2018-19'!C24)</f>
        <v>6.7710371819960882E-2</v>
      </c>
      <c r="D24" s="75">
        <f>SUM(('Appendix 2 2019-20'!D24-'Appendix 2 2018-19'!D24)/'Appendix 2 2018-19'!D24)</f>
        <v>6.7808219178082205E-2</v>
      </c>
      <c r="E24" s="76">
        <f>SUM(('Appendix 2 2019-20'!E24-'Appendix 2 2018-19'!E24)/'Appendix 2 2018-19'!E24)</f>
        <v>6.7884322678843131E-2</v>
      </c>
      <c r="F24" s="75">
        <f>SUM(('Appendix 2 2019-20'!F24-'Appendix 2 2018-19'!F24)/'Appendix 2 2018-19'!F24)</f>
        <v>6.7995018679950295E-2</v>
      </c>
      <c r="G24" s="75">
        <f>SUM(('Appendix 2 2019-20'!G24-'Appendix 2 2018-19'!G24)/'Appendix 2 2018-19'!G24)</f>
        <v>6.7860906217070568E-2</v>
      </c>
      <c r="H24" s="75">
        <f>SUM(('Appendix 2 2019-20'!H24-'Appendix 2 2018-19'!H24)/'Appendix 2 2018-19'!H24)</f>
        <v>6.7945205479452028E-2</v>
      </c>
      <c r="I24" s="75">
        <f>SUM(('Appendix 2 2019-20'!I24-'Appendix 2 2018-19'!I24)/'Appendix 2 2018-19'!I24)</f>
        <v>6.7884322678843131E-2</v>
      </c>
    </row>
    <row r="25" spans="1:9" ht="15" x14ac:dyDescent="0.2">
      <c r="A25" s="12" t="s">
        <v>14</v>
      </c>
      <c r="B25" s="75">
        <f>SUM(('Appendix 2 2019-20'!B25-'Appendix 2 2018-19'!B25)/'Appendix 2 2018-19'!B25)</f>
        <v>2.9903992445307111E-2</v>
      </c>
      <c r="C25" s="75">
        <f>SUM(('Appendix 2 2019-20'!C25-'Appendix 2 2018-19'!C25)/'Appendix 2 2018-19'!C25)</f>
        <v>2.9903768324489637E-2</v>
      </c>
      <c r="D25" s="75">
        <f>SUM(('Appendix 2 2019-20'!D25-'Appendix 2 2018-19'!D25)/'Appendix 2 2018-19'!D25)</f>
        <v>2.9903600236081032E-2</v>
      </c>
      <c r="E25" s="76">
        <f>SUM(('Appendix 2 2019-20'!E25-'Appendix 2 2018-19'!E25)/'Appendix 2 2018-19'!E25)</f>
        <v>2.9903469501958629E-2</v>
      </c>
      <c r="F25" s="75">
        <f>SUM(('Appendix 2 2019-20'!F25-'Appendix 2 2018-19'!F25)/'Appendix 2 2018-19'!F25)</f>
        <v>2.9903279345275698E-2</v>
      </c>
      <c r="G25" s="75">
        <f>SUM(('Appendix 2 2019-20'!G25-'Appendix 2 2018-19'!G25)/'Appendix 2 2018-19'!G25)</f>
        <v>2.9903147699757923E-2</v>
      </c>
      <c r="H25" s="75">
        <f>SUM(('Appendix 2 2019-20'!H25-'Appendix 2 2018-19'!H25)/'Appendix 2 2018-19'!H25)</f>
        <v>2.9903678677103227E-2</v>
      </c>
      <c r="I25" s="75">
        <f>SUM(('Appendix 2 2019-20'!I25-'Appendix 2 2018-19'!I25)/'Appendix 2 2018-19'!I25)</f>
        <v>2.9903469501958629E-2</v>
      </c>
    </row>
    <row r="26" spans="1:9" ht="15" x14ac:dyDescent="0.2">
      <c r="A26" s="12"/>
      <c r="B26" s="75"/>
      <c r="C26" s="75"/>
      <c r="D26" s="75"/>
      <c r="E26" s="76"/>
      <c r="F26" s="75"/>
      <c r="G26" s="75"/>
      <c r="H26" s="75"/>
      <c r="I26" s="75"/>
    </row>
    <row r="27" spans="1:9" ht="15.75" x14ac:dyDescent="0.25">
      <c r="A27" s="16" t="s">
        <v>15</v>
      </c>
      <c r="B27" s="75">
        <f>SUM(('Appendix 2 2019-20'!B27-'Appendix 2 2018-19'!B27)/'Appendix 2 2018-19'!B27)</f>
        <v>3.3833701943437808E-2</v>
      </c>
      <c r="C27" s="75">
        <f>SUM(('Appendix 2 2019-20'!C27-'Appendix 2 2018-19'!C27)/'Appendix 2 2018-19'!C27)</f>
        <v>3.3799862864518193E-2</v>
      </c>
      <c r="D27" s="75">
        <f>SUM(('Appendix 2 2019-20'!D27-'Appendix 2 2018-19'!D27)/'Appendix 2 2018-19'!D27)</f>
        <v>3.38097758955355E-2</v>
      </c>
      <c r="E27" s="76">
        <f>SUM(('Appendix 2 2019-20'!E27-'Appendix 2 2018-19'!E27)/'Appendix 2 2018-19'!E27)</f>
        <v>3.3817485961665061E-2</v>
      </c>
      <c r="F27" s="75">
        <f>SUM(('Appendix 2 2019-20'!F27-'Appendix 2 2018-19'!F27)/'Appendix 2 2018-19'!F27)</f>
        <v>3.3828700495367327E-2</v>
      </c>
      <c r="G27" s="75">
        <f>SUM(('Appendix 2 2019-20'!G27-'Appendix 2 2018-19'!G27)/'Appendix 2 2018-19'!G27)</f>
        <v>3.3814746443696496E-2</v>
      </c>
      <c r="H27" s="75">
        <f>SUM(('Appendix 2 2019-20'!H27-'Appendix 2 2018-19'!H27)/'Appendix 2 2018-19'!H27)</f>
        <v>3.3823972293329368E-2</v>
      </c>
      <c r="I27" s="75">
        <f>SUM(('Appendix 2 2019-20'!I27-'Appendix 2 2018-19'!I27)/'Appendix 2 2018-19'!I27)</f>
        <v>3.3817485961665061E-2</v>
      </c>
    </row>
    <row r="28" spans="1:9" ht="15" x14ac:dyDescent="0.2">
      <c r="A28" s="12" t="s">
        <v>25</v>
      </c>
      <c r="B28" s="75">
        <f>SUM(('Appendix 2 2019-20'!B28-'Appendix 2 2018-19'!B28)/'Appendix 2 2018-19'!B28)</f>
        <v>0.13166556945358801</v>
      </c>
      <c r="C28" s="75">
        <f>SUM(('Appendix 2 2019-20'!C28-'Appendix 2 2018-19'!C28)/'Appendix 2 2018-19'!C28)</f>
        <v>0.13169217747055079</v>
      </c>
      <c r="D28" s="75">
        <f>SUM(('Appendix 2 2019-20'!D28-'Appendix 2 2018-19'!D28)/'Appendix 2 2018-19'!D28)</f>
        <v>0.13164228846509912</v>
      </c>
      <c r="E28" s="76">
        <f>SUM(('Appendix 2 2019-20'!E28-'Appendix 2 2018-19'!E28)/'Appendix 2 2018-19'!E28)</f>
        <v>0.1316655694535879</v>
      </c>
      <c r="F28" s="75">
        <f>SUM(('Appendix 2 2019-20'!F28-'Appendix 2 2018-19'!F28)/'Appendix 2 2018-19'!F28)</f>
        <v>0.13164863773059837</v>
      </c>
      <c r="G28" s="75">
        <f>SUM(('Appendix 2 2019-20'!G28-'Appendix 2 2018-19'!G28)/'Appendix 2 2018-19'!G28)</f>
        <v>0.13167989669186053</v>
      </c>
      <c r="H28" s="75">
        <f>SUM(('Appendix 2 2019-20'!H28-'Appendix 2 2018-19'!H28)/'Appendix 2 2018-19'!H28)</f>
        <v>0.13166556945358787</v>
      </c>
      <c r="I28" s="75">
        <f>SUM(('Appendix 2 2019-20'!I28-'Appendix 2 2018-19'!I28)/'Appendix 2 2018-19'!I28)</f>
        <v>0.1316655694535879</v>
      </c>
    </row>
    <row r="29" spans="1:9" ht="15" x14ac:dyDescent="0.2">
      <c r="A29" s="12" t="s">
        <v>17</v>
      </c>
      <c r="B29" s="75">
        <f>SUM(('Appendix 2 2019-20'!B29-'Appendix 2 2018-19'!B29)/'Appendix 2 2018-19'!B29)</f>
        <v>2.9901450372847912E-2</v>
      </c>
      <c r="C29" s="75">
        <f>SUM(('Appendix 2 2019-20'!C29-'Appendix 2 2018-19'!C29)/'Appendix 2 2018-19'!C29)</f>
        <v>2.9893803075924565E-2</v>
      </c>
      <c r="D29" s="75">
        <f>SUM(('Appendix 2 2019-20'!D29-'Appendix 2 2018-19'!D29)/'Appendix 2 2018-19'!D29)</f>
        <v>2.990407976524791E-2</v>
      </c>
      <c r="E29" s="76">
        <f>SUM(('Appendix 2 2019-20'!E29-'Appendix 2 2018-19'!E29)/'Appendix 2 2018-19'!E29)</f>
        <v>2.9897839698777771E-2</v>
      </c>
      <c r="F29" s="75">
        <f>SUM(('Appendix 2 2019-20'!F29-'Appendix 2 2018-19'!F29)/'Appendix 2 2018-19'!F29)</f>
        <v>2.9900408462985979E-2</v>
      </c>
      <c r="G29" s="75">
        <f>SUM(('Appendix 2 2019-20'!G29-'Appendix 2 2018-19'!G29)/'Appendix 2 2018-19'!G29)</f>
        <v>2.9897332589014676E-2</v>
      </c>
      <c r="H29" s="75">
        <f>SUM(('Appendix 2 2019-20'!H29-'Appendix 2 2018-19'!H29)/'Appendix 2 2018-19'!H29)</f>
        <v>2.9899283965367889E-2</v>
      </c>
      <c r="I29" s="75">
        <f>SUM(('Appendix 2 2019-20'!I29-'Appendix 2 2018-19'!I29)/'Appendix 2 2018-19'!I29)</f>
        <v>2.9897839698777771E-2</v>
      </c>
    </row>
    <row r="30" spans="1:9" ht="15.75" x14ac:dyDescent="0.25">
      <c r="A30" s="16" t="s">
        <v>18</v>
      </c>
      <c r="B30" s="75">
        <f>SUM(('Appendix 2 2019-20'!B30-'Appendix 2 2018-19'!B30)/'Appendix 2 2018-19'!B30)</f>
        <v>4.0176834109058174E-2</v>
      </c>
      <c r="C30" s="75">
        <f>SUM(('Appendix 2 2019-20'!C30-'Appendix 2 2018-19'!C30)/'Appendix 2 2018-19'!C30)</f>
        <v>4.0167849709131689E-2</v>
      </c>
      <c r="D30" s="75">
        <f>SUM(('Appendix 2 2019-20'!D30-'Appendix 2 2018-19'!D30)/'Appendix 2 2018-19'!D30)</f>
        <v>4.0172786177105929E-2</v>
      </c>
      <c r="E30" s="76">
        <f>SUM(('Appendix 2 2019-20'!E30-'Appendix 2 2018-19'!E30)/'Appendix 2 2018-19'!E30)</f>
        <v>4.0171436873456139E-2</v>
      </c>
      <c r="F30" s="75">
        <f>SUM(('Appendix 2 2019-20'!F30-'Appendix 2 2018-19'!F30)/'Appendix 2 2018-19'!F30)</f>
        <v>4.0173719603314811E-2</v>
      </c>
      <c r="G30" s="75">
        <f>SUM(('Appendix 2 2019-20'!G30-'Appendix 2 2018-19'!G30)/'Appendix 2 2018-19'!G30)</f>
        <v>4.0171852043437158E-2</v>
      </c>
      <c r="H30" s="75">
        <f>SUM(('Appendix 2 2019-20'!H30-'Appendix 2 2018-19'!H30)/'Appendix 2 2018-19'!H30)</f>
        <v>4.0173595760975955E-2</v>
      </c>
      <c r="I30" s="75">
        <f>SUM(('Appendix 2 2019-20'!I30-'Appendix 2 2018-19'!I30)/'Appendix 2 2018-19'!I30)</f>
        <v>4.0171436873456139E-2</v>
      </c>
    </row>
    <row r="31" spans="1:9" ht="15.75" x14ac:dyDescent="0.25">
      <c r="A31" s="1"/>
      <c r="B31" s="89" t="s">
        <v>50</v>
      </c>
      <c r="C31" s="89"/>
      <c r="D31" s="89"/>
      <c r="E31" s="89"/>
      <c r="F31" s="89"/>
      <c r="G31" s="89"/>
      <c r="H31" s="89"/>
      <c r="I31" s="83" t="s">
        <v>21</v>
      </c>
    </row>
    <row r="32" spans="1:9" ht="15" x14ac:dyDescent="0.2">
      <c r="A32" s="22" t="s">
        <v>22</v>
      </c>
      <c r="B32" s="80" t="s">
        <v>4</v>
      </c>
      <c r="C32" s="80" t="s">
        <v>5</v>
      </c>
      <c r="D32" s="81" t="s">
        <v>6</v>
      </c>
      <c r="E32" s="82" t="s">
        <v>7</v>
      </c>
      <c r="F32" s="80" t="s">
        <v>8</v>
      </c>
      <c r="G32" s="80" t="s">
        <v>9</v>
      </c>
      <c r="H32" s="80" t="s">
        <v>10</v>
      </c>
      <c r="I32" s="80" t="s">
        <v>11</v>
      </c>
    </row>
    <row r="33" spans="1:9" ht="15" x14ac:dyDescent="0.2">
      <c r="A33" s="9"/>
      <c r="B33" s="80"/>
      <c r="C33" s="80"/>
      <c r="D33" s="81"/>
      <c r="E33" s="82"/>
      <c r="F33" s="80"/>
      <c r="G33" s="80"/>
      <c r="H33" s="80"/>
      <c r="I33" s="80"/>
    </row>
    <row r="34" spans="1:9" ht="15" x14ac:dyDescent="0.2">
      <c r="A34" s="5" t="s">
        <v>24</v>
      </c>
      <c r="B34" s="75">
        <f>SUM(('Appendix 2 2019-20'!B34-'Appendix 2 2018-19'!B34)/'Appendix 2 2018-19'!B34)</f>
        <v>0.66666666666666674</v>
      </c>
      <c r="C34" s="75">
        <f>SUM(('Appendix 2 2019-20'!C34-'Appendix 2 2018-19'!C34)/'Appendix 2 2018-19'!C34)</f>
        <v>0.66666666666666674</v>
      </c>
      <c r="D34" s="75">
        <f>SUM(('Appendix 2 2019-20'!D34-'Appendix 2 2018-19'!D34)/'Appendix 2 2018-19'!D34)</f>
        <v>0.66600790513833996</v>
      </c>
      <c r="E34" s="76">
        <f>SUM(('Appendix 2 2019-20'!E34-'Appendix 2 2018-19'!E34)/'Appendix 2 2018-19'!E34)</f>
        <v>0.66695957820738117</v>
      </c>
      <c r="F34" s="75">
        <f>SUM(('Appendix 2 2019-20'!F34-'Appendix 2 2018-19'!F34)/'Appendix 2 2018-19'!F34)</f>
        <v>0.66714593817397561</v>
      </c>
      <c r="G34" s="75">
        <f>SUM(('Appendix 2 2019-20'!G34-'Appendix 2 2018-19'!G34)/'Appendix 2 2018-19'!G34)</f>
        <v>0.66666666666666641</v>
      </c>
      <c r="H34" s="75">
        <f>SUM(('Appendix 2 2019-20'!H34-'Appendix 2 2018-19'!H34)/'Appendix 2 2018-19'!H34)</f>
        <v>0.66684238270954155</v>
      </c>
      <c r="I34" s="75">
        <f>SUM(('Appendix 2 2019-20'!I34-'Appendix 2 2018-19'!I34)/'Appendix 2 2018-19'!I34)</f>
        <v>0.66695957820738117</v>
      </c>
    </row>
    <row r="35" spans="1:9" ht="15" x14ac:dyDescent="0.2">
      <c r="A35" s="12" t="s">
        <v>14</v>
      </c>
      <c r="B35" s="75">
        <f>SUM(('Appendix 2 2019-20'!B35-'Appendix 2 2018-19'!B35)/'Appendix 2 2018-19'!B35)</f>
        <v>2.9903992445307111E-2</v>
      </c>
      <c r="C35" s="75">
        <f>SUM(('Appendix 2 2019-20'!C35-'Appendix 2 2018-19'!C35)/'Appendix 2 2018-19'!C35)</f>
        <v>2.9903768324489637E-2</v>
      </c>
      <c r="D35" s="75">
        <f>SUM(('Appendix 2 2019-20'!D35-'Appendix 2 2018-19'!D35)/'Appendix 2 2018-19'!D35)</f>
        <v>2.9903600236081032E-2</v>
      </c>
      <c r="E35" s="76">
        <f>SUM(('Appendix 2 2019-20'!E35-'Appendix 2 2018-19'!E35)/'Appendix 2 2018-19'!E35)</f>
        <v>2.9903469501958629E-2</v>
      </c>
      <c r="F35" s="75">
        <f>SUM(('Appendix 2 2019-20'!F35-'Appendix 2 2018-19'!F35)/'Appendix 2 2018-19'!F35)</f>
        <v>2.9903279345275698E-2</v>
      </c>
      <c r="G35" s="75">
        <f>SUM(('Appendix 2 2019-20'!G35-'Appendix 2 2018-19'!G35)/'Appendix 2 2018-19'!G35)</f>
        <v>2.9903147699757923E-2</v>
      </c>
      <c r="H35" s="75">
        <f>SUM(('Appendix 2 2019-20'!H35-'Appendix 2 2018-19'!H35)/'Appendix 2 2018-19'!H35)</f>
        <v>2.9903678677103227E-2</v>
      </c>
      <c r="I35" s="75">
        <f>SUM(('Appendix 2 2019-20'!I35-'Appendix 2 2018-19'!I35)/'Appendix 2 2018-19'!I35)</f>
        <v>2.9903469501958629E-2</v>
      </c>
    </row>
    <row r="36" spans="1:9" ht="15" x14ac:dyDescent="0.2">
      <c r="A36" s="12"/>
      <c r="B36" s="75"/>
      <c r="C36" s="75"/>
      <c r="D36" s="75"/>
      <c r="E36" s="76"/>
      <c r="F36" s="75"/>
      <c r="G36" s="75"/>
      <c r="H36" s="75"/>
      <c r="I36" s="75"/>
    </row>
    <row r="37" spans="1:9" ht="15.75" x14ac:dyDescent="0.25">
      <c r="A37" s="16" t="s">
        <v>15</v>
      </c>
      <c r="B37" s="75">
        <f>SUM(('Appendix 2 2019-20'!B37-'Appendix 2 2018-19'!B37)/'Appendix 2 2018-19'!B37)</f>
        <v>5.4288597376387436E-2</v>
      </c>
      <c r="C37" s="75">
        <f>SUM(('Appendix 2 2019-20'!C37-'Appendix 2 2018-19'!C37)/'Appendix 2 2018-19'!C37)</f>
        <v>5.4274964321238642E-2</v>
      </c>
      <c r="D37" s="75">
        <f>SUM(('Appendix 2 2019-20'!D37-'Appendix 2 2018-19'!D37)/'Appendix 2 2018-19'!D37)</f>
        <v>5.4262685889431388E-2</v>
      </c>
      <c r="E37" s="76">
        <f>SUM(('Appendix 2 2019-20'!E37-'Appendix 2 2018-19'!E37)/'Appendix 2 2018-19'!E37)</f>
        <v>5.428859737638763E-2</v>
      </c>
      <c r="F37" s="75">
        <f>SUM(('Appendix 2 2019-20'!F37-'Appendix 2 2018-19'!F37)/'Appendix 2 2018-19'!F37)</f>
        <v>5.4297272752291105E-2</v>
      </c>
      <c r="G37" s="75">
        <f>SUM(('Appendix 2 2019-20'!G37-'Appendix 2 2018-19'!G37)/'Appendix 2 2018-19'!G37)</f>
        <v>5.4279992548435178E-2</v>
      </c>
      <c r="H37" s="75">
        <f>SUM(('Appendix 2 2019-20'!H37-'Appendix 2 2018-19'!H37)/'Appendix 2 2018-19'!H37)</f>
        <v>5.4288597376387443E-2</v>
      </c>
      <c r="I37" s="75">
        <f>SUM(('Appendix 2 2019-20'!I37-'Appendix 2 2018-19'!I37)/'Appendix 2 2018-19'!I37)</f>
        <v>5.428859737638763E-2</v>
      </c>
    </row>
    <row r="38" spans="1:9" ht="15" x14ac:dyDescent="0.2">
      <c r="A38" s="12" t="s">
        <v>25</v>
      </c>
      <c r="B38" s="75">
        <f>SUM(('Appendix 2 2019-20'!B38-'Appendix 2 2018-19'!B38)/'Appendix 2 2018-19'!B38)</f>
        <v>0.13166556945358801</v>
      </c>
      <c r="C38" s="75">
        <f>SUM(('Appendix 2 2019-20'!C38-'Appendix 2 2018-19'!C38)/'Appendix 2 2018-19'!C38)</f>
        <v>0.13169217747055079</v>
      </c>
      <c r="D38" s="75">
        <f>SUM(('Appendix 2 2019-20'!D38-'Appendix 2 2018-19'!D38)/'Appendix 2 2018-19'!D38)</f>
        <v>0.13164228846509912</v>
      </c>
      <c r="E38" s="76">
        <f>SUM(('Appendix 2 2019-20'!E38-'Appendix 2 2018-19'!E38)/'Appendix 2 2018-19'!E38)</f>
        <v>0.1316655694535879</v>
      </c>
      <c r="F38" s="75">
        <f>SUM(('Appendix 2 2019-20'!F38-'Appendix 2 2018-19'!F38)/'Appendix 2 2018-19'!F38)</f>
        <v>0.13164863773059837</v>
      </c>
      <c r="G38" s="75">
        <f>SUM(('Appendix 2 2019-20'!G38-'Appendix 2 2018-19'!G38)/'Appendix 2 2018-19'!G38)</f>
        <v>0.13167989669186053</v>
      </c>
      <c r="H38" s="75">
        <f>SUM(('Appendix 2 2019-20'!H38-'Appendix 2 2018-19'!H38)/'Appendix 2 2018-19'!H38)</f>
        <v>0.13166556945358787</v>
      </c>
      <c r="I38" s="75">
        <f>SUM(('Appendix 2 2019-20'!I38-'Appendix 2 2018-19'!I38)/'Appendix 2 2018-19'!I38)</f>
        <v>0.1316655694535879</v>
      </c>
    </row>
    <row r="39" spans="1:9" ht="15" x14ac:dyDescent="0.2">
      <c r="A39" s="12" t="s">
        <v>17</v>
      </c>
      <c r="B39" s="75">
        <f>SUM(('Appendix 2 2019-20'!B39-'Appendix 2 2018-19'!B39)/'Appendix 2 2018-19'!B39)</f>
        <v>2.9901450372847912E-2</v>
      </c>
      <c r="C39" s="75">
        <f>SUM(('Appendix 2 2019-20'!C39-'Appendix 2 2018-19'!C39)/'Appendix 2 2018-19'!C39)</f>
        <v>2.9893803075924565E-2</v>
      </c>
      <c r="D39" s="75">
        <f>SUM(('Appendix 2 2019-20'!D39-'Appendix 2 2018-19'!D39)/'Appendix 2 2018-19'!D39)</f>
        <v>2.990407976524791E-2</v>
      </c>
      <c r="E39" s="76">
        <f>SUM(('Appendix 2 2019-20'!E39-'Appendix 2 2018-19'!E39)/'Appendix 2 2018-19'!E39)</f>
        <v>2.9897839698777771E-2</v>
      </c>
      <c r="F39" s="75">
        <f>SUM(('Appendix 2 2019-20'!F39-'Appendix 2 2018-19'!F39)/'Appendix 2 2018-19'!F39)</f>
        <v>2.9900408462985979E-2</v>
      </c>
      <c r="G39" s="75">
        <f>SUM(('Appendix 2 2019-20'!G39-'Appendix 2 2018-19'!G39)/'Appendix 2 2018-19'!G39)</f>
        <v>2.9897332589014676E-2</v>
      </c>
      <c r="H39" s="75">
        <f>SUM(('Appendix 2 2019-20'!H39-'Appendix 2 2018-19'!H39)/'Appendix 2 2018-19'!H39)</f>
        <v>2.9899283965367889E-2</v>
      </c>
      <c r="I39" s="75">
        <f>SUM(('Appendix 2 2019-20'!I39-'Appendix 2 2018-19'!I39)/'Appendix 2 2018-19'!I39)</f>
        <v>2.9897839698777771E-2</v>
      </c>
    </row>
    <row r="40" spans="1:9" ht="15.75" x14ac:dyDescent="0.25">
      <c r="A40" s="16" t="s">
        <v>18</v>
      </c>
      <c r="B40" s="75">
        <f>SUM(('Appendix 2 2019-20'!B40-'Appendix 2 2018-19'!B40)/'Appendix 2 2018-19'!B40)</f>
        <v>4.3439248805597797E-2</v>
      </c>
      <c r="C40" s="75">
        <f>SUM(('Appendix 2 2019-20'!C40-'Appendix 2 2018-19'!C40)/'Appendix 2 2018-19'!C40)</f>
        <v>4.3433675603470452E-2</v>
      </c>
      <c r="D40" s="75">
        <f>SUM(('Appendix 2 2019-20'!D40-'Appendix 2 2018-19'!D40)/'Appendix 2 2018-19'!D40)</f>
        <v>4.3435142442238082E-2</v>
      </c>
      <c r="E40" s="76">
        <f>SUM(('Appendix 2 2019-20'!E40-'Appendix 2 2018-19'!E40)/'Appendix 2 2018-19'!E40)</f>
        <v>4.3436511226433397E-2</v>
      </c>
      <c r="F40" s="75">
        <f>SUM(('Appendix 2 2019-20'!F40-'Appendix 2 2018-19'!F40)/'Appendix 2 2018-19'!F40)</f>
        <v>4.3438315702706544E-2</v>
      </c>
      <c r="G40" s="75">
        <f>SUM(('Appendix 2 2019-20'!G40-'Appendix 2 2018-19'!G40)/'Appendix 2 2018-19'!G40)</f>
        <v>4.3436090061682989E-2</v>
      </c>
      <c r="H40" s="75">
        <f>SUM(('Appendix 2 2019-20'!H40-'Appendix 2 2018-19'!H40)/'Appendix 2 2018-19'!H40)</f>
        <v>4.3437606256375466E-2</v>
      </c>
      <c r="I40" s="75">
        <f>SUM(('Appendix 2 2019-20'!I40-'Appendix 2 2018-19'!I40)/'Appendix 2 2018-19'!I40)</f>
        <v>4.3436511226433397E-2</v>
      </c>
    </row>
    <row r="41" spans="1:9" ht="15.75" x14ac:dyDescent="0.25">
      <c r="A41" s="16"/>
      <c r="B41" s="77"/>
      <c r="C41" s="77"/>
      <c r="D41" s="78"/>
      <c r="E41" s="79"/>
      <c r="F41" s="77"/>
      <c r="G41" s="77"/>
      <c r="H41" s="77"/>
      <c r="I41" s="77"/>
    </row>
    <row r="42" spans="1:9" ht="15" x14ac:dyDescent="0.2">
      <c r="A42" s="21" t="s">
        <v>23</v>
      </c>
      <c r="B42" s="80" t="s">
        <v>4</v>
      </c>
      <c r="C42" s="80" t="s">
        <v>5</v>
      </c>
      <c r="D42" s="81" t="s">
        <v>6</v>
      </c>
      <c r="E42" s="82" t="s">
        <v>7</v>
      </c>
      <c r="F42" s="80" t="s">
        <v>8</v>
      </c>
      <c r="G42" s="80" t="s">
        <v>9</v>
      </c>
      <c r="H42" s="80" t="s">
        <v>10</v>
      </c>
      <c r="I42" s="80" t="s">
        <v>11</v>
      </c>
    </row>
    <row r="43" spans="1:9" ht="15" x14ac:dyDescent="0.2">
      <c r="A43" s="9"/>
      <c r="B43" s="80"/>
      <c r="C43" s="80"/>
      <c r="D43" s="81"/>
      <c r="E43" s="82"/>
      <c r="F43" s="80"/>
      <c r="G43" s="80"/>
      <c r="H43" s="80"/>
      <c r="I43" s="80"/>
    </row>
    <row r="44" spans="1:9" ht="15" x14ac:dyDescent="0.2">
      <c r="A44" s="12" t="s">
        <v>13</v>
      </c>
      <c r="B44" s="75">
        <f>SUM(('Appendix 2 2019-20'!B44-'Appendix 2 2018-19'!B44)/'Appendix 2 2018-19'!B44)</f>
        <v>3.1158714703018529E-2</v>
      </c>
      <c r="C44" s="75">
        <f>SUM(('Appendix 2 2019-20'!C44-'Appendix 2 2018-19'!C44)/'Appendix 2 2018-19'!C44)</f>
        <v>3.0884808013355525E-2</v>
      </c>
      <c r="D44" s="75">
        <f>SUM(('Appendix 2 2019-20'!D44-'Appendix 2 2018-19'!D44)/'Appendix 2 2018-19'!D44)</f>
        <v>3.1409788166544904E-2</v>
      </c>
      <c r="E44" s="76">
        <f>SUM(('Appendix 2 2019-20'!E44-'Appendix 2 2018-19'!E44)/'Appendix 2 2018-19'!E44)</f>
        <v>3.1168831168831197E-2</v>
      </c>
      <c r="F44" s="75">
        <f>SUM(('Appendix 2 2019-20'!F44-'Appendix 2 2018-19'!F44)/'Appendix 2 2018-19'!F44)</f>
        <v>3.1349628055260356E-2</v>
      </c>
      <c r="G44" s="75">
        <f>SUM(('Appendix 2 2019-20'!G44-'Appendix 2 2018-19'!G44)/'Appendix 2 2018-19'!G44)</f>
        <v>3.1474820143885023E-2</v>
      </c>
      <c r="H44" s="75">
        <f>SUM(('Appendix 2 2019-20'!H44-'Appendix 2 2018-19'!H44)/'Appendix 2 2018-19'!H44)</f>
        <v>3.1164783794312315E-2</v>
      </c>
      <c r="I44" s="75">
        <f>SUM(('Appendix 2 2019-20'!I44-'Appendix 2 2018-19'!I44)/'Appendix 2 2018-19'!I44)</f>
        <v>3.1168831168831197E-2</v>
      </c>
    </row>
    <row r="45" spans="1:9" ht="15" x14ac:dyDescent="0.2">
      <c r="A45" s="12" t="s">
        <v>14</v>
      </c>
      <c r="B45" s="75">
        <f>SUM(('Appendix 2 2019-20'!B45-'Appendix 2 2018-19'!B45)/'Appendix 2 2018-19'!B45)</f>
        <v>2.9903992445307111E-2</v>
      </c>
      <c r="C45" s="75">
        <f>SUM(('Appendix 2 2019-20'!C45-'Appendix 2 2018-19'!C45)/'Appendix 2 2018-19'!C45)</f>
        <v>2.9903768324489637E-2</v>
      </c>
      <c r="D45" s="75">
        <f>SUM(('Appendix 2 2019-20'!D45-'Appendix 2 2018-19'!D45)/'Appendix 2 2018-19'!D45)</f>
        <v>2.9903600236081032E-2</v>
      </c>
      <c r="E45" s="76">
        <f>SUM(('Appendix 2 2019-20'!E45-'Appendix 2 2018-19'!E45)/'Appendix 2 2018-19'!E45)</f>
        <v>2.9903469501958629E-2</v>
      </c>
      <c r="F45" s="75">
        <f>SUM(('Appendix 2 2019-20'!F45-'Appendix 2 2018-19'!F45)/'Appendix 2 2018-19'!F45)</f>
        <v>2.9903279345275698E-2</v>
      </c>
      <c r="G45" s="75">
        <f>SUM(('Appendix 2 2019-20'!G45-'Appendix 2 2018-19'!G45)/'Appendix 2 2018-19'!G45)</f>
        <v>2.9903147699757923E-2</v>
      </c>
      <c r="H45" s="75">
        <f>SUM(('Appendix 2 2019-20'!H45-'Appendix 2 2018-19'!H45)/'Appendix 2 2018-19'!H45)</f>
        <v>2.9903678677103227E-2</v>
      </c>
      <c r="I45" s="75">
        <f>SUM(('Appendix 2 2019-20'!I45-'Appendix 2 2018-19'!I45)/'Appendix 2 2018-19'!I45)</f>
        <v>2.9903469501958629E-2</v>
      </c>
    </row>
    <row r="46" spans="1:9" ht="15" x14ac:dyDescent="0.2">
      <c r="A46" s="12"/>
      <c r="B46" s="75"/>
      <c r="C46" s="75"/>
      <c r="D46" s="75"/>
      <c r="E46" s="76"/>
      <c r="F46" s="75"/>
      <c r="G46" s="75"/>
      <c r="H46" s="75"/>
      <c r="I46" s="75"/>
    </row>
    <row r="47" spans="1:9" ht="15.75" x14ac:dyDescent="0.25">
      <c r="A47" s="16" t="s">
        <v>15</v>
      </c>
      <c r="B47" s="75">
        <f>SUM(('Appendix 2 2019-20'!B47-'Appendix 2 2018-19'!B47)/'Appendix 2 2018-19'!B47)</f>
        <v>2.9968140183193853E-2</v>
      </c>
      <c r="C47" s="75">
        <f>SUM(('Appendix 2 2019-20'!C47-'Appendix 2 2018-19'!C47)/'Appendix 2 2018-19'!C47)</f>
        <v>2.9953917050691291E-2</v>
      </c>
      <c r="D47" s="75">
        <f>SUM(('Appendix 2 2019-20'!D47-'Appendix 2 2018-19'!D47)/'Appendix 2 2018-19'!D47)</f>
        <v>2.9980585424133704E-2</v>
      </c>
      <c r="E47" s="76">
        <f>SUM(('Appendix 2 2019-20'!E47-'Appendix 2 2018-19'!E47)/'Appendix 2 2018-19'!E47)</f>
        <v>2.9968140183194044E-2</v>
      </c>
      <c r="F47" s="75">
        <f>SUM(('Appendix 2 2019-20'!F47-'Appendix 2 2018-19'!F47)/'Appendix 2 2018-19'!F47)</f>
        <v>2.997719126751406E-2</v>
      </c>
      <c r="G47" s="75">
        <f>SUM(('Appendix 2 2019-20'!G47-'Appendix 2 2018-19'!G47)/'Appendix 2 2018-19'!G47)</f>
        <v>2.9983457402812268E-2</v>
      </c>
      <c r="H47" s="75">
        <f>SUM(('Appendix 2 2019-20'!H47-'Appendix 2 2018-19'!H47)/'Appendix 2 2018-19'!H47)</f>
        <v>2.9968140183193971E-2</v>
      </c>
      <c r="I47" s="75">
        <f>SUM(('Appendix 2 2019-20'!I47-'Appendix 2 2018-19'!I47)/'Appendix 2 2018-19'!I47)</f>
        <v>2.9968140183194044E-2</v>
      </c>
    </row>
    <row r="48" spans="1:9" ht="15" x14ac:dyDescent="0.2">
      <c r="A48" s="12" t="s">
        <v>25</v>
      </c>
      <c r="B48" s="75">
        <f>SUM(('Appendix 2 2019-20'!B48-'Appendix 2 2018-19'!B48)/'Appendix 2 2018-19'!B48)</f>
        <v>0.13166556945358801</v>
      </c>
      <c r="C48" s="75">
        <f>SUM(('Appendix 2 2019-20'!C48-'Appendix 2 2018-19'!C48)/'Appendix 2 2018-19'!C48)</f>
        <v>0.13169217747055079</v>
      </c>
      <c r="D48" s="75">
        <f>SUM(('Appendix 2 2019-20'!D48-'Appendix 2 2018-19'!D48)/'Appendix 2 2018-19'!D48)</f>
        <v>0.13164228846509912</v>
      </c>
      <c r="E48" s="76">
        <f>SUM(('Appendix 2 2019-20'!E48-'Appendix 2 2018-19'!E48)/'Appendix 2 2018-19'!E48)</f>
        <v>0.1316655694535879</v>
      </c>
      <c r="F48" s="75">
        <f>SUM(('Appendix 2 2019-20'!F48-'Appendix 2 2018-19'!F48)/'Appendix 2 2018-19'!F48)</f>
        <v>0.13164863773059837</v>
      </c>
      <c r="G48" s="75">
        <f>SUM(('Appendix 2 2019-20'!G48-'Appendix 2 2018-19'!G48)/'Appendix 2 2018-19'!G48)</f>
        <v>0.13167989669186053</v>
      </c>
      <c r="H48" s="75">
        <f>SUM(('Appendix 2 2019-20'!H48-'Appendix 2 2018-19'!H48)/'Appendix 2 2018-19'!H48)</f>
        <v>0.13166556945358787</v>
      </c>
      <c r="I48" s="75">
        <f>SUM(('Appendix 2 2019-20'!I48-'Appendix 2 2018-19'!I48)/'Appendix 2 2018-19'!I48)</f>
        <v>0.1316655694535879</v>
      </c>
    </row>
    <row r="49" spans="1:9" ht="15" x14ac:dyDescent="0.2">
      <c r="A49" s="12" t="s">
        <v>17</v>
      </c>
      <c r="B49" s="75">
        <f>SUM(('Appendix 2 2019-20'!B49-'Appendix 2 2018-19'!B49)/'Appendix 2 2018-19'!B49)</f>
        <v>2.9901450372847912E-2</v>
      </c>
      <c r="C49" s="75">
        <f>SUM(('Appendix 2 2019-20'!C49-'Appendix 2 2018-19'!C49)/'Appendix 2 2018-19'!C49)</f>
        <v>2.9893803075924565E-2</v>
      </c>
      <c r="D49" s="75">
        <f>SUM(('Appendix 2 2019-20'!D49-'Appendix 2 2018-19'!D49)/'Appendix 2 2018-19'!D49)</f>
        <v>2.990407976524791E-2</v>
      </c>
      <c r="E49" s="76">
        <f>SUM(('Appendix 2 2019-20'!E49-'Appendix 2 2018-19'!E49)/'Appendix 2 2018-19'!E49)</f>
        <v>2.9897839698777771E-2</v>
      </c>
      <c r="F49" s="75">
        <f>SUM(('Appendix 2 2019-20'!F49-'Appendix 2 2018-19'!F49)/'Appendix 2 2018-19'!F49)</f>
        <v>2.9900408462985979E-2</v>
      </c>
      <c r="G49" s="75">
        <f>SUM(('Appendix 2 2019-20'!G49-'Appendix 2 2018-19'!G49)/'Appendix 2 2018-19'!G49)</f>
        <v>2.9897332589014676E-2</v>
      </c>
      <c r="H49" s="75">
        <f>SUM(('Appendix 2 2019-20'!H49-'Appendix 2 2018-19'!H49)/'Appendix 2 2018-19'!H49)</f>
        <v>2.9899283965367889E-2</v>
      </c>
      <c r="I49" s="75">
        <f>SUM(('Appendix 2 2019-20'!I49-'Appendix 2 2018-19'!I49)/'Appendix 2 2018-19'!I49)</f>
        <v>2.9897839698777771E-2</v>
      </c>
    </row>
    <row r="50" spans="1:9" ht="15.75" x14ac:dyDescent="0.25">
      <c r="A50" s="16" t="s">
        <v>18</v>
      </c>
      <c r="B50" s="75">
        <f>SUM(('Appendix 2 2019-20'!B50-'Appendix 2 2018-19'!B50)/'Appendix 2 2018-19'!B50)</f>
        <v>3.9624879240333373E-2</v>
      </c>
      <c r="C50" s="75">
        <f>SUM(('Appendix 2 2019-20'!C50-'Appendix 2 2018-19'!C50)/'Appendix 2 2018-19'!C50)</f>
        <v>3.9619224580749929E-2</v>
      </c>
      <c r="D50" s="75">
        <f>SUM(('Appendix 2 2019-20'!D50-'Appendix 2 2018-19'!D50)/'Appendix 2 2018-19'!D50)</f>
        <v>3.9626765002150094E-2</v>
      </c>
      <c r="E50" s="76">
        <f>SUM(('Appendix 2 2019-20'!E50-'Appendix 2 2018-19'!E50)/'Appendix 2 2018-19'!E50)</f>
        <v>3.962215740997705E-2</v>
      </c>
      <c r="F50" s="75">
        <f>SUM(('Appendix 2 2019-20'!F50-'Appendix 2 2018-19'!F50)/'Appendix 2 2018-19'!F50)</f>
        <v>3.9624023751280192E-2</v>
      </c>
      <c r="G50" s="75">
        <f>SUM(('Appendix 2 2019-20'!G50-'Appendix 2 2018-19'!G50)/'Appendix 2 2018-19'!G50)</f>
        <v>3.9625459475527244E-2</v>
      </c>
      <c r="H50" s="75">
        <f>SUM(('Appendix 2 2019-20'!H50-'Appendix 2 2018-19'!H50)/'Appendix 2 2018-19'!H50)</f>
        <v>3.9623246140409407E-2</v>
      </c>
      <c r="I50" s="75">
        <f>SUM(('Appendix 2 2019-20'!I50-'Appendix 2 2018-19'!I50)/'Appendix 2 2018-19'!I50)</f>
        <v>3.962215740997705E-2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view="pageBreakPreview" topLeftCell="A4" zoomScale="60" zoomScaleNormal="100" workbookViewId="0">
      <selection activeCell="O29" sqref="O29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15" ht="15.75" x14ac:dyDescent="0.25">
      <c r="A1" s="1"/>
      <c r="B1" s="87" t="s">
        <v>51</v>
      </c>
      <c r="C1" s="87"/>
      <c r="D1" s="87"/>
      <c r="E1" s="87"/>
      <c r="F1" s="87"/>
      <c r="G1" s="87"/>
      <c r="H1" s="87"/>
      <c r="I1" s="2" t="s">
        <v>2</v>
      </c>
    </row>
    <row r="2" spans="1:15" ht="24" customHeight="1" x14ac:dyDescent="0.25">
      <c r="A2" s="1"/>
      <c r="B2" s="86"/>
      <c r="C2" s="86"/>
      <c r="D2" s="86"/>
      <c r="E2" s="86"/>
      <c r="F2" s="86"/>
      <c r="G2" s="86"/>
      <c r="H2" s="86"/>
      <c r="I2" s="2"/>
    </row>
    <row r="3" spans="1:15" ht="15" x14ac:dyDescent="0.2">
      <c r="A3" s="3" t="s">
        <v>3</v>
      </c>
      <c r="B3" s="4" t="s">
        <v>4</v>
      </c>
      <c r="C3" s="5" t="s">
        <v>5</v>
      </c>
      <c r="D3" s="6" t="s">
        <v>6</v>
      </c>
      <c r="E3" s="39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15" ht="15" x14ac:dyDescent="0.2">
      <c r="A4" s="5"/>
      <c r="B4" s="8" t="s">
        <v>12</v>
      </c>
      <c r="C4" s="9" t="s">
        <v>12</v>
      </c>
      <c r="D4" s="10" t="s">
        <v>12</v>
      </c>
      <c r="E4" s="40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L4" s="27"/>
      <c r="M4" s="27"/>
      <c r="N4" s="27"/>
      <c r="O4" s="27"/>
    </row>
    <row r="5" spans="1:15" ht="15" x14ac:dyDescent="0.2">
      <c r="A5" s="5" t="s">
        <v>24</v>
      </c>
      <c r="B5" s="12">
        <v>38.590000000000003</v>
      </c>
      <c r="C5" s="12">
        <v>45.02</v>
      </c>
      <c r="D5" s="12">
        <v>51.45</v>
      </c>
      <c r="E5" s="43">
        <v>57.88</v>
      </c>
      <c r="F5" s="12">
        <v>70.739999999999995</v>
      </c>
      <c r="G5" s="12">
        <v>83.6</v>
      </c>
      <c r="H5" s="12">
        <v>96.47</v>
      </c>
      <c r="I5" s="12">
        <v>115.76</v>
      </c>
      <c r="L5" s="27"/>
      <c r="M5" s="27"/>
      <c r="N5" s="27"/>
      <c r="O5" s="27"/>
    </row>
    <row r="6" spans="1:15" ht="15" x14ac:dyDescent="0.2">
      <c r="A6" s="12" t="s">
        <v>14</v>
      </c>
      <c r="B6" s="12">
        <v>200.23</v>
      </c>
      <c r="C6" s="12">
        <v>233.6</v>
      </c>
      <c r="D6" s="12">
        <v>266.97000000000003</v>
      </c>
      <c r="E6" s="43">
        <v>300.33999999999997</v>
      </c>
      <c r="F6" s="12">
        <v>367.08</v>
      </c>
      <c r="G6" s="12">
        <v>433.82</v>
      </c>
      <c r="H6" s="12">
        <v>500.57</v>
      </c>
      <c r="I6" s="12">
        <v>600.67999999999995</v>
      </c>
      <c r="L6" s="27"/>
      <c r="M6" s="27"/>
      <c r="N6" s="27"/>
      <c r="O6" s="27"/>
    </row>
    <row r="7" spans="1:15" ht="15" x14ac:dyDescent="0.2">
      <c r="A7" s="12"/>
      <c r="B7" s="15"/>
      <c r="C7" s="12"/>
      <c r="D7" s="13"/>
      <c r="E7" s="43"/>
      <c r="F7" s="12"/>
      <c r="G7" s="12"/>
      <c r="H7" s="12"/>
      <c r="I7" s="12"/>
      <c r="L7" s="27"/>
      <c r="M7" s="27"/>
      <c r="N7" s="27"/>
      <c r="O7" s="27"/>
    </row>
    <row r="8" spans="1:15" ht="15.75" x14ac:dyDescent="0.25">
      <c r="A8" s="16" t="s">
        <v>15</v>
      </c>
      <c r="B8" s="17">
        <f t="shared" ref="B8:I8" si="0">SUM(B5:B7)</f>
        <v>238.82</v>
      </c>
      <c r="C8" s="17">
        <f t="shared" si="0"/>
        <v>278.62</v>
      </c>
      <c r="D8" s="17">
        <f t="shared" si="0"/>
        <v>318.42</v>
      </c>
      <c r="E8" s="44">
        <f t="shared" si="0"/>
        <v>358.21999999999997</v>
      </c>
      <c r="F8" s="17">
        <f t="shared" si="0"/>
        <v>437.82</v>
      </c>
      <c r="G8" s="17">
        <f t="shared" si="0"/>
        <v>517.41999999999996</v>
      </c>
      <c r="H8" s="17">
        <f t="shared" si="0"/>
        <v>597.04</v>
      </c>
      <c r="I8" s="17">
        <f t="shared" si="0"/>
        <v>716.43999999999994</v>
      </c>
      <c r="L8" s="27"/>
      <c r="M8" s="27"/>
      <c r="N8" s="27"/>
      <c r="O8" s="27"/>
    </row>
    <row r="9" spans="1:15" ht="15" x14ac:dyDescent="0.2">
      <c r="A9" s="12" t="s">
        <v>25</v>
      </c>
      <c r="B9" s="12">
        <v>144.19</v>
      </c>
      <c r="C9" s="12">
        <v>168.22</v>
      </c>
      <c r="D9" s="12">
        <v>192.25</v>
      </c>
      <c r="E9" s="43">
        <v>216.28</v>
      </c>
      <c r="F9" s="12">
        <v>264.33999999999997</v>
      </c>
      <c r="G9" s="12">
        <v>312.39999999999998</v>
      </c>
      <c r="H9" s="12">
        <v>360.47</v>
      </c>
      <c r="I9" s="12">
        <v>432.56</v>
      </c>
      <c r="L9" s="27"/>
      <c r="M9" s="27"/>
      <c r="N9" s="27"/>
      <c r="O9" s="27"/>
    </row>
    <row r="10" spans="1:15" ht="15" x14ac:dyDescent="0.2">
      <c r="A10" s="12" t="s">
        <v>17</v>
      </c>
      <c r="B10" s="12">
        <v>1018.29</v>
      </c>
      <c r="C10" s="12">
        <v>1188.01</v>
      </c>
      <c r="D10" s="12">
        <v>1357.72</v>
      </c>
      <c r="E10" s="43">
        <v>1527.44</v>
      </c>
      <c r="F10" s="12">
        <v>1866.87</v>
      </c>
      <c r="G10" s="12">
        <v>2206.3000000000002</v>
      </c>
      <c r="H10" s="12">
        <v>2545.73</v>
      </c>
      <c r="I10" s="12">
        <v>3054.88</v>
      </c>
      <c r="L10" s="27"/>
      <c r="M10" s="27"/>
      <c r="N10" s="27"/>
      <c r="O10" s="27"/>
    </row>
    <row r="11" spans="1:15" ht="15.75" x14ac:dyDescent="0.25">
      <c r="A11" s="16" t="s">
        <v>18</v>
      </c>
      <c r="B11" s="16">
        <f t="shared" ref="B11:I11" si="1">SUM(B8:B10)</f>
        <v>1401.3</v>
      </c>
      <c r="C11" s="16">
        <f t="shared" si="1"/>
        <v>1634.85</v>
      </c>
      <c r="D11" s="16">
        <f t="shared" si="1"/>
        <v>1868.39</v>
      </c>
      <c r="E11" s="45">
        <f t="shared" si="1"/>
        <v>2101.94</v>
      </c>
      <c r="F11" s="16">
        <f t="shared" si="1"/>
        <v>2569.0299999999997</v>
      </c>
      <c r="G11" s="16">
        <f t="shared" si="1"/>
        <v>3036.12</v>
      </c>
      <c r="H11" s="16">
        <f t="shared" si="1"/>
        <v>3503.24</v>
      </c>
      <c r="I11" s="16">
        <f t="shared" si="1"/>
        <v>4203.88</v>
      </c>
      <c r="L11" s="27"/>
      <c r="M11" s="27"/>
      <c r="N11" s="27"/>
    </row>
    <row r="12" spans="1:15" ht="15" x14ac:dyDescent="0.2">
      <c r="A12" s="12"/>
      <c r="B12" s="12"/>
      <c r="C12" s="12"/>
      <c r="D12" s="13"/>
      <c r="E12" s="43"/>
      <c r="F12" s="12"/>
      <c r="G12" s="12"/>
      <c r="H12" s="12"/>
      <c r="I12" s="12"/>
    </row>
    <row r="13" spans="1:15" ht="15" x14ac:dyDescent="0.2">
      <c r="A13" s="20" t="s">
        <v>19</v>
      </c>
      <c r="B13" s="9" t="s">
        <v>4</v>
      </c>
      <c r="C13" s="9" t="s">
        <v>5</v>
      </c>
      <c r="D13" s="10" t="s">
        <v>6</v>
      </c>
      <c r="E13" s="40" t="s">
        <v>7</v>
      </c>
      <c r="F13" s="9" t="s">
        <v>8</v>
      </c>
      <c r="G13" s="9" t="s">
        <v>9</v>
      </c>
      <c r="H13" s="9" t="s">
        <v>10</v>
      </c>
      <c r="I13" s="9" t="s">
        <v>11</v>
      </c>
    </row>
    <row r="14" spans="1:15" ht="15" x14ac:dyDescent="0.2">
      <c r="A14" s="9"/>
      <c r="B14" s="9" t="s">
        <v>12</v>
      </c>
      <c r="C14" s="9" t="s">
        <v>12</v>
      </c>
      <c r="D14" s="10" t="s">
        <v>12</v>
      </c>
      <c r="E14" s="40" t="s">
        <v>12</v>
      </c>
      <c r="F14" s="9" t="s">
        <v>12</v>
      </c>
      <c r="G14" s="9" t="s">
        <v>12</v>
      </c>
      <c r="H14" s="9" t="s">
        <v>12</v>
      </c>
      <c r="I14" s="9" t="s">
        <v>12</v>
      </c>
    </row>
    <row r="15" spans="1:15" ht="15" x14ac:dyDescent="0.2">
      <c r="A15" s="5" t="s">
        <v>24</v>
      </c>
      <c r="B15" s="12">
        <v>31.75</v>
      </c>
      <c r="C15" s="12">
        <v>37.049999999999997</v>
      </c>
      <c r="D15" s="12">
        <v>42.34</v>
      </c>
      <c r="E15" s="40">
        <v>47.63</v>
      </c>
      <c r="F15" s="12">
        <v>58.21</v>
      </c>
      <c r="G15" s="12">
        <v>68.8</v>
      </c>
      <c r="H15" s="12">
        <v>79.38</v>
      </c>
      <c r="I15" s="12">
        <v>95.26</v>
      </c>
      <c r="L15" s="27"/>
    </row>
    <row r="16" spans="1:15" ht="15" x14ac:dyDescent="0.2">
      <c r="A16" s="12" t="s">
        <v>14</v>
      </c>
      <c r="B16" s="12">
        <v>200.23</v>
      </c>
      <c r="C16" s="12">
        <v>233.6</v>
      </c>
      <c r="D16" s="12">
        <v>266.97000000000003</v>
      </c>
      <c r="E16" s="43">
        <v>300.33999999999997</v>
      </c>
      <c r="F16" s="12">
        <v>367.08</v>
      </c>
      <c r="G16" s="12">
        <v>433.82</v>
      </c>
      <c r="H16" s="12">
        <v>500.57</v>
      </c>
      <c r="I16" s="12">
        <v>600.67999999999995</v>
      </c>
    </row>
    <row r="17" spans="1:13" ht="15" x14ac:dyDescent="0.2">
      <c r="A17" s="12"/>
      <c r="B17" s="15"/>
      <c r="C17" s="12"/>
      <c r="D17" s="13"/>
      <c r="E17" s="43"/>
      <c r="F17" s="12"/>
      <c r="G17" s="12"/>
      <c r="H17" s="12"/>
      <c r="I17" s="12"/>
    </row>
    <row r="18" spans="1:13" ht="15.75" x14ac:dyDescent="0.25">
      <c r="A18" s="16" t="s">
        <v>15</v>
      </c>
      <c r="B18" s="17">
        <f t="shared" ref="B18:I18" si="2">SUM(B15:B17)</f>
        <v>231.98</v>
      </c>
      <c r="C18" s="17">
        <f t="shared" si="2"/>
        <v>270.64999999999998</v>
      </c>
      <c r="D18" s="17">
        <f t="shared" si="2"/>
        <v>309.31000000000006</v>
      </c>
      <c r="E18" s="44">
        <f t="shared" si="2"/>
        <v>347.96999999999997</v>
      </c>
      <c r="F18" s="17">
        <f t="shared" si="2"/>
        <v>425.28999999999996</v>
      </c>
      <c r="G18" s="17">
        <f t="shared" si="2"/>
        <v>502.62</v>
      </c>
      <c r="H18" s="17">
        <f t="shared" si="2"/>
        <v>579.95000000000005</v>
      </c>
      <c r="I18" s="17">
        <f t="shared" si="2"/>
        <v>695.93999999999994</v>
      </c>
    </row>
    <row r="19" spans="1:13" ht="15" x14ac:dyDescent="0.2">
      <c r="A19" s="12" t="s">
        <v>25</v>
      </c>
      <c r="B19" s="12">
        <v>144.19</v>
      </c>
      <c r="C19" s="12">
        <v>168.22</v>
      </c>
      <c r="D19" s="12">
        <v>192.25</v>
      </c>
      <c r="E19" s="43">
        <v>216.28</v>
      </c>
      <c r="F19" s="12">
        <v>264.33999999999997</v>
      </c>
      <c r="G19" s="12">
        <v>312.39999999999998</v>
      </c>
      <c r="H19" s="12">
        <v>360.47</v>
      </c>
      <c r="I19" s="12">
        <v>432.56</v>
      </c>
    </row>
    <row r="20" spans="1:13" ht="15" x14ac:dyDescent="0.2">
      <c r="A20" s="12" t="s">
        <v>17</v>
      </c>
      <c r="B20" s="12">
        <v>1018.29</v>
      </c>
      <c r="C20" s="12">
        <v>1188.01</v>
      </c>
      <c r="D20" s="12">
        <v>1357.72</v>
      </c>
      <c r="E20" s="43">
        <v>1527.44</v>
      </c>
      <c r="F20" s="12">
        <v>1866.87</v>
      </c>
      <c r="G20" s="12">
        <v>2206.3000000000002</v>
      </c>
      <c r="H20" s="12">
        <v>2545.73</v>
      </c>
      <c r="I20" s="12">
        <v>3054.88</v>
      </c>
    </row>
    <row r="21" spans="1:13" ht="15.75" x14ac:dyDescent="0.25">
      <c r="A21" s="16" t="s">
        <v>18</v>
      </c>
      <c r="B21" s="16">
        <f t="shared" ref="B21:I21" si="3">SUM(B18:B20)</f>
        <v>1394.46</v>
      </c>
      <c r="C21" s="16">
        <f t="shared" si="3"/>
        <v>1626.88</v>
      </c>
      <c r="D21" s="16">
        <f t="shared" si="3"/>
        <v>1859.2800000000002</v>
      </c>
      <c r="E21" s="45">
        <f t="shared" si="3"/>
        <v>2091.69</v>
      </c>
      <c r="F21" s="16">
        <f t="shared" si="3"/>
        <v>2556.5</v>
      </c>
      <c r="G21" s="16">
        <f t="shared" si="3"/>
        <v>3021.32</v>
      </c>
      <c r="H21" s="16">
        <f t="shared" si="3"/>
        <v>3486.15</v>
      </c>
      <c r="I21" s="16">
        <f t="shared" si="3"/>
        <v>4183.38</v>
      </c>
    </row>
    <row r="22" spans="1:13" ht="15.75" x14ac:dyDescent="0.25">
      <c r="A22" s="16"/>
      <c r="B22" s="12"/>
      <c r="C22" s="12"/>
      <c r="D22" s="13"/>
      <c r="E22" s="43"/>
      <c r="F22" s="12"/>
      <c r="G22" s="12"/>
      <c r="H22" s="12"/>
      <c r="I22" s="12"/>
    </row>
    <row r="23" spans="1:13" ht="15" x14ac:dyDescent="0.2">
      <c r="A23" s="21" t="s">
        <v>20</v>
      </c>
      <c r="B23" s="9" t="s">
        <v>4</v>
      </c>
      <c r="C23" s="9" t="s">
        <v>5</v>
      </c>
      <c r="D23" s="10" t="s">
        <v>6</v>
      </c>
      <c r="E23" s="40" t="s">
        <v>7</v>
      </c>
      <c r="F23" s="9" t="s">
        <v>8</v>
      </c>
      <c r="G23" s="9" t="s">
        <v>9</v>
      </c>
      <c r="H23" s="9" t="s">
        <v>10</v>
      </c>
      <c r="I23" s="9" t="s">
        <v>11</v>
      </c>
    </row>
    <row r="24" spans="1:13" ht="15" x14ac:dyDescent="0.2">
      <c r="A24" s="9"/>
      <c r="B24" s="9" t="s">
        <v>12</v>
      </c>
      <c r="C24" s="9" t="s">
        <v>12</v>
      </c>
      <c r="D24" s="10" t="s">
        <v>12</v>
      </c>
      <c r="E24" s="40" t="s">
        <v>12</v>
      </c>
      <c r="F24" s="9" t="s">
        <v>12</v>
      </c>
      <c r="G24" s="9" t="s">
        <v>12</v>
      </c>
      <c r="H24" s="9" t="s">
        <v>12</v>
      </c>
      <c r="I24" s="9" t="s">
        <v>12</v>
      </c>
    </row>
    <row r="25" spans="1:13" ht="15" x14ac:dyDescent="0.2">
      <c r="A25" s="5" t="s">
        <v>24</v>
      </c>
      <c r="B25" s="12">
        <v>24.09</v>
      </c>
      <c r="C25" s="12">
        <v>28.1</v>
      </c>
      <c r="D25" s="12">
        <v>32.119999999999997</v>
      </c>
      <c r="E25" s="40">
        <v>36.130000000000003</v>
      </c>
      <c r="F25" s="12">
        <v>44.16</v>
      </c>
      <c r="G25" s="12">
        <v>52.19</v>
      </c>
      <c r="H25" s="12">
        <v>60.22</v>
      </c>
      <c r="I25" s="12">
        <v>72.260000000000005</v>
      </c>
      <c r="L25" s="27"/>
    </row>
    <row r="26" spans="1:13" ht="15" x14ac:dyDescent="0.2">
      <c r="A26" s="12" t="s">
        <v>14</v>
      </c>
      <c r="B26" s="12">
        <v>200.23</v>
      </c>
      <c r="C26" s="12">
        <v>233.6</v>
      </c>
      <c r="D26" s="12">
        <v>266.97000000000003</v>
      </c>
      <c r="E26" s="43">
        <v>300.33999999999997</v>
      </c>
      <c r="F26" s="12">
        <v>367.08</v>
      </c>
      <c r="G26" s="12">
        <v>433.82</v>
      </c>
      <c r="H26" s="12">
        <v>500.57</v>
      </c>
      <c r="I26" s="12">
        <v>600.67999999999995</v>
      </c>
    </row>
    <row r="27" spans="1:13" ht="15" x14ac:dyDescent="0.2">
      <c r="A27" s="12"/>
      <c r="B27" s="15"/>
      <c r="C27" s="12"/>
      <c r="D27" s="13"/>
      <c r="E27" s="43"/>
      <c r="F27" s="12"/>
      <c r="G27" s="12"/>
      <c r="H27" s="12"/>
      <c r="I27" s="12"/>
    </row>
    <row r="28" spans="1:13" ht="15.75" x14ac:dyDescent="0.25">
      <c r="A28" s="16" t="s">
        <v>15</v>
      </c>
      <c r="B28" s="17">
        <f t="shared" ref="B28:I28" si="4">SUM(B25:B27)</f>
        <v>224.32</v>
      </c>
      <c r="C28" s="17">
        <f t="shared" si="4"/>
        <v>261.7</v>
      </c>
      <c r="D28" s="17">
        <f t="shared" si="4"/>
        <v>299.09000000000003</v>
      </c>
      <c r="E28" s="44">
        <f t="shared" si="4"/>
        <v>336.46999999999997</v>
      </c>
      <c r="F28" s="17">
        <f t="shared" si="4"/>
        <v>411.24</v>
      </c>
      <c r="G28" s="17">
        <f t="shared" si="4"/>
        <v>486.01</v>
      </c>
      <c r="H28" s="17">
        <f t="shared" si="4"/>
        <v>560.79</v>
      </c>
      <c r="I28" s="17">
        <f t="shared" si="4"/>
        <v>672.93999999999994</v>
      </c>
    </row>
    <row r="29" spans="1:13" ht="15" x14ac:dyDescent="0.2">
      <c r="A29" s="12" t="s">
        <v>25</v>
      </c>
      <c r="B29" s="12">
        <v>144.19</v>
      </c>
      <c r="C29" s="12">
        <v>168.22</v>
      </c>
      <c r="D29" s="12">
        <v>192.25</v>
      </c>
      <c r="E29" s="43">
        <v>216.28</v>
      </c>
      <c r="F29" s="12">
        <v>264.33999999999997</v>
      </c>
      <c r="G29" s="12">
        <v>312.39999999999998</v>
      </c>
      <c r="H29" s="12">
        <v>360.47</v>
      </c>
      <c r="I29" s="12">
        <v>432.56</v>
      </c>
    </row>
    <row r="30" spans="1:13" ht="15" x14ac:dyDescent="0.2">
      <c r="A30" s="12" t="s">
        <v>17</v>
      </c>
      <c r="B30" s="12">
        <v>1018.29</v>
      </c>
      <c r="C30" s="12">
        <v>1188.01</v>
      </c>
      <c r="D30" s="12">
        <v>1357.72</v>
      </c>
      <c r="E30" s="43">
        <v>1527.44</v>
      </c>
      <c r="F30" s="12">
        <v>1866.87</v>
      </c>
      <c r="G30" s="12">
        <v>2206.3000000000002</v>
      </c>
      <c r="H30" s="12">
        <v>2545.73</v>
      </c>
      <c r="I30" s="12">
        <v>3054.88</v>
      </c>
    </row>
    <row r="31" spans="1:13" ht="15.75" x14ac:dyDescent="0.25">
      <c r="A31" s="16" t="s">
        <v>18</v>
      </c>
      <c r="B31" s="16">
        <f t="shared" ref="B31:I31" si="5">SUM(B28:B30)</f>
        <v>1386.8</v>
      </c>
      <c r="C31" s="16">
        <f t="shared" si="5"/>
        <v>1617.9299999999998</v>
      </c>
      <c r="D31" s="16">
        <f t="shared" si="5"/>
        <v>1849.06</v>
      </c>
      <c r="E31" s="45">
        <f t="shared" si="5"/>
        <v>2080.19</v>
      </c>
      <c r="F31" s="16">
        <f t="shared" si="5"/>
        <v>2542.4499999999998</v>
      </c>
      <c r="G31" s="16">
        <f t="shared" si="5"/>
        <v>3004.71</v>
      </c>
      <c r="H31" s="16">
        <f t="shared" si="5"/>
        <v>3466.99</v>
      </c>
      <c r="I31" s="16">
        <f t="shared" si="5"/>
        <v>4160.38</v>
      </c>
      <c r="L31" s="25"/>
      <c r="M31" s="28"/>
    </row>
    <row r="32" spans="1:13" ht="15.75" x14ac:dyDescent="0.25">
      <c r="A32" s="1"/>
      <c r="B32" s="87" t="s">
        <v>51</v>
      </c>
      <c r="C32" s="87"/>
      <c r="D32" s="87"/>
      <c r="E32" s="87"/>
      <c r="F32" s="87"/>
      <c r="G32" s="87"/>
      <c r="H32" s="87"/>
      <c r="I32" s="2" t="s">
        <v>21</v>
      </c>
    </row>
    <row r="33" spans="1:12" ht="15.75" x14ac:dyDescent="0.25">
      <c r="A33" s="1"/>
      <c r="B33" s="86"/>
      <c r="C33" s="86"/>
      <c r="D33" s="86"/>
      <c r="E33" s="86"/>
      <c r="F33" s="86"/>
      <c r="G33" s="86"/>
      <c r="H33" s="86"/>
      <c r="I33" s="2"/>
    </row>
    <row r="34" spans="1:12" ht="15" x14ac:dyDescent="0.2">
      <c r="A34" s="22" t="s">
        <v>22</v>
      </c>
      <c r="B34" s="9" t="s">
        <v>4</v>
      </c>
      <c r="C34" s="9" t="s">
        <v>5</v>
      </c>
      <c r="D34" s="10" t="s">
        <v>6</v>
      </c>
      <c r="E34" s="40" t="s">
        <v>7</v>
      </c>
      <c r="F34" s="9" t="s">
        <v>8</v>
      </c>
      <c r="G34" s="9" t="s">
        <v>9</v>
      </c>
      <c r="H34" s="9" t="s">
        <v>10</v>
      </c>
      <c r="I34" s="9" t="s">
        <v>11</v>
      </c>
    </row>
    <row r="35" spans="1:12" ht="15" x14ac:dyDescent="0.2">
      <c r="A35" s="9"/>
      <c r="B35" s="9" t="s">
        <v>12</v>
      </c>
      <c r="C35" s="9" t="s">
        <v>12</v>
      </c>
      <c r="D35" s="10" t="s">
        <v>12</v>
      </c>
      <c r="E35" s="40" t="s">
        <v>12</v>
      </c>
      <c r="F35" s="9" t="s">
        <v>12</v>
      </c>
      <c r="G35" s="9" t="s">
        <v>12</v>
      </c>
      <c r="H35" s="9" t="s">
        <v>12</v>
      </c>
      <c r="I35" s="9" t="s">
        <v>12</v>
      </c>
    </row>
    <row r="36" spans="1:12" ht="15" x14ac:dyDescent="0.2">
      <c r="A36" s="5" t="s">
        <v>24</v>
      </c>
      <c r="B36" s="12">
        <v>12.65</v>
      </c>
      <c r="C36" s="12">
        <v>14.75</v>
      </c>
      <c r="D36" s="12">
        <v>16.86</v>
      </c>
      <c r="E36" s="40">
        <v>18.97</v>
      </c>
      <c r="F36" s="12">
        <v>23.19</v>
      </c>
      <c r="G36" s="12">
        <v>27.4</v>
      </c>
      <c r="H36" s="12">
        <v>31.62</v>
      </c>
      <c r="I36" s="12">
        <v>37.94</v>
      </c>
      <c r="L36" s="27"/>
    </row>
    <row r="37" spans="1:12" ht="15" x14ac:dyDescent="0.2">
      <c r="A37" s="12" t="s">
        <v>14</v>
      </c>
      <c r="B37" s="12">
        <v>200.23</v>
      </c>
      <c r="C37" s="12">
        <v>233.6</v>
      </c>
      <c r="D37" s="12">
        <v>266.97000000000003</v>
      </c>
      <c r="E37" s="43">
        <v>300.33999999999997</v>
      </c>
      <c r="F37" s="12">
        <v>367.08</v>
      </c>
      <c r="G37" s="12">
        <v>433.82</v>
      </c>
      <c r="H37" s="12">
        <v>500.57</v>
      </c>
      <c r="I37" s="12">
        <v>600.67999999999995</v>
      </c>
    </row>
    <row r="38" spans="1:12" ht="15" x14ac:dyDescent="0.2">
      <c r="A38" s="12"/>
      <c r="B38" s="15"/>
      <c r="C38" s="12"/>
      <c r="D38" s="13"/>
      <c r="E38" s="43"/>
      <c r="F38" s="12"/>
      <c r="G38" s="12"/>
      <c r="H38" s="12"/>
      <c r="I38" s="12"/>
    </row>
    <row r="39" spans="1:12" ht="15.75" x14ac:dyDescent="0.25">
      <c r="A39" s="16" t="s">
        <v>15</v>
      </c>
      <c r="B39" s="17">
        <f t="shared" ref="B39:I39" si="6">SUM(B36:B38)</f>
        <v>212.88</v>
      </c>
      <c r="C39" s="17">
        <f t="shared" si="6"/>
        <v>248.35</v>
      </c>
      <c r="D39" s="17">
        <f t="shared" si="6"/>
        <v>283.83000000000004</v>
      </c>
      <c r="E39" s="44">
        <f t="shared" si="6"/>
        <v>319.30999999999995</v>
      </c>
      <c r="F39" s="17">
        <f t="shared" si="6"/>
        <v>390.27</v>
      </c>
      <c r="G39" s="17">
        <f t="shared" si="6"/>
        <v>461.21999999999997</v>
      </c>
      <c r="H39" s="17">
        <f t="shared" si="6"/>
        <v>532.18999999999994</v>
      </c>
      <c r="I39" s="17">
        <f t="shared" si="6"/>
        <v>638.61999999999989</v>
      </c>
    </row>
    <row r="40" spans="1:12" ht="15" x14ac:dyDescent="0.2">
      <c r="A40" s="12" t="s">
        <v>25</v>
      </c>
      <c r="B40" s="12">
        <v>144.19</v>
      </c>
      <c r="C40" s="12">
        <v>168.22</v>
      </c>
      <c r="D40" s="12">
        <v>192.25</v>
      </c>
      <c r="E40" s="43">
        <v>216.28</v>
      </c>
      <c r="F40" s="12">
        <v>264.33999999999997</v>
      </c>
      <c r="G40" s="12">
        <v>312.39999999999998</v>
      </c>
      <c r="H40" s="12">
        <v>360.47</v>
      </c>
      <c r="I40" s="12">
        <v>432.56</v>
      </c>
    </row>
    <row r="41" spans="1:12" ht="15" x14ac:dyDescent="0.2">
      <c r="A41" s="12" t="s">
        <v>17</v>
      </c>
      <c r="B41" s="12">
        <v>1018.29</v>
      </c>
      <c r="C41" s="12">
        <v>1188.01</v>
      </c>
      <c r="D41" s="12">
        <v>1357.72</v>
      </c>
      <c r="E41" s="43">
        <v>1527.44</v>
      </c>
      <c r="F41" s="12">
        <v>1866.87</v>
      </c>
      <c r="G41" s="12">
        <v>2206.3000000000002</v>
      </c>
      <c r="H41" s="12">
        <v>2545.73</v>
      </c>
      <c r="I41" s="12">
        <v>3054.88</v>
      </c>
    </row>
    <row r="42" spans="1:12" ht="15.75" x14ac:dyDescent="0.25">
      <c r="A42" s="16" t="s">
        <v>18</v>
      </c>
      <c r="B42" s="16">
        <f t="shared" ref="B42:I42" si="7">SUM(B39:B41)</f>
        <v>1375.36</v>
      </c>
      <c r="C42" s="16">
        <f t="shared" si="7"/>
        <v>1604.58</v>
      </c>
      <c r="D42" s="16">
        <f t="shared" si="7"/>
        <v>1833.8000000000002</v>
      </c>
      <c r="E42" s="45">
        <f t="shared" si="7"/>
        <v>2063.0299999999997</v>
      </c>
      <c r="F42" s="16">
        <f t="shared" si="7"/>
        <v>2521.4799999999996</v>
      </c>
      <c r="G42" s="16">
        <f t="shared" si="7"/>
        <v>2979.92</v>
      </c>
      <c r="H42" s="16">
        <f t="shared" si="7"/>
        <v>3438.39</v>
      </c>
      <c r="I42" s="16">
        <f t="shared" si="7"/>
        <v>4126.0599999999995</v>
      </c>
    </row>
    <row r="43" spans="1:12" ht="15.75" x14ac:dyDescent="0.25">
      <c r="A43" s="16"/>
      <c r="B43" s="12"/>
      <c r="C43" s="12"/>
      <c r="D43" s="13"/>
      <c r="E43" s="43"/>
      <c r="F43" s="12"/>
      <c r="G43" s="12"/>
      <c r="H43" s="12"/>
      <c r="I43" s="12"/>
    </row>
    <row r="44" spans="1:12" ht="15" x14ac:dyDescent="0.2">
      <c r="A44" s="21" t="s">
        <v>23</v>
      </c>
      <c r="B44" s="9" t="s">
        <v>4</v>
      </c>
      <c r="C44" s="9" t="s">
        <v>5</v>
      </c>
      <c r="D44" s="10" t="s">
        <v>6</v>
      </c>
      <c r="E44" s="40" t="s">
        <v>7</v>
      </c>
      <c r="F44" s="9" t="s">
        <v>8</v>
      </c>
      <c r="G44" s="9" t="s">
        <v>9</v>
      </c>
      <c r="H44" s="9" t="s">
        <v>10</v>
      </c>
      <c r="I44" s="9" t="s">
        <v>11</v>
      </c>
    </row>
    <row r="45" spans="1:12" ht="15" x14ac:dyDescent="0.2">
      <c r="A45" s="9"/>
      <c r="B45" s="9" t="s">
        <v>12</v>
      </c>
      <c r="C45" s="9" t="s">
        <v>12</v>
      </c>
      <c r="D45" s="10" t="s">
        <v>12</v>
      </c>
      <c r="E45" s="40" t="s">
        <v>12</v>
      </c>
      <c r="F45" s="9" t="s">
        <v>12</v>
      </c>
      <c r="G45" s="9" t="s">
        <v>12</v>
      </c>
      <c r="H45" s="9" t="s">
        <v>12</v>
      </c>
      <c r="I45" s="9" t="s">
        <v>12</v>
      </c>
    </row>
    <row r="46" spans="1:12" ht="15" x14ac:dyDescent="0.2">
      <c r="A46" s="12" t="s">
        <v>13</v>
      </c>
      <c r="B46" s="12">
        <v>10.77</v>
      </c>
      <c r="C46" s="12">
        <v>12.57</v>
      </c>
      <c r="D46" s="12">
        <v>14.36</v>
      </c>
      <c r="E46" s="43">
        <v>16.16</v>
      </c>
      <c r="F46" s="12">
        <v>19.75</v>
      </c>
      <c r="G46" s="12">
        <v>23.34</v>
      </c>
      <c r="H46" s="12">
        <v>26.93</v>
      </c>
      <c r="I46" s="12">
        <v>32.32</v>
      </c>
      <c r="L46" s="27"/>
    </row>
    <row r="47" spans="1:12" ht="15" x14ac:dyDescent="0.2">
      <c r="A47" s="12" t="s">
        <v>14</v>
      </c>
      <c r="B47" s="12">
        <v>200.23</v>
      </c>
      <c r="C47" s="12">
        <v>233.6</v>
      </c>
      <c r="D47" s="12">
        <v>266.97000000000003</v>
      </c>
      <c r="E47" s="43">
        <v>300.33999999999997</v>
      </c>
      <c r="F47" s="12">
        <v>367.08</v>
      </c>
      <c r="G47" s="12">
        <v>433.82</v>
      </c>
      <c r="H47" s="12">
        <v>500.57</v>
      </c>
      <c r="I47" s="12">
        <v>600.67999999999995</v>
      </c>
    </row>
    <row r="48" spans="1:12" ht="15" x14ac:dyDescent="0.2">
      <c r="A48" s="12"/>
      <c r="B48" s="23"/>
      <c r="C48" s="12"/>
      <c r="D48" s="13"/>
      <c r="E48" s="43"/>
      <c r="F48" s="12"/>
      <c r="G48" s="12"/>
      <c r="H48" s="12"/>
      <c r="I48" s="12"/>
    </row>
    <row r="49" spans="1:13" ht="15.75" x14ac:dyDescent="0.25">
      <c r="A49" s="16" t="s">
        <v>15</v>
      </c>
      <c r="B49" s="17">
        <f t="shared" ref="B49:I49" si="8">SUM(B46:B48)</f>
        <v>211</v>
      </c>
      <c r="C49" s="17">
        <f t="shared" si="8"/>
        <v>246.17</v>
      </c>
      <c r="D49" s="17">
        <f t="shared" si="8"/>
        <v>281.33000000000004</v>
      </c>
      <c r="E49" s="44">
        <f t="shared" si="8"/>
        <v>316.5</v>
      </c>
      <c r="F49" s="17">
        <f t="shared" si="8"/>
        <v>386.83</v>
      </c>
      <c r="G49" s="17">
        <f t="shared" si="8"/>
        <v>457.15999999999997</v>
      </c>
      <c r="H49" s="17">
        <f t="shared" si="8"/>
        <v>527.5</v>
      </c>
      <c r="I49" s="17">
        <f t="shared" si="8"/>
        <v>633</v>
      </c>
    </row>
    <row r="50" spans="1:13" ht="15" x14ac:dyDescent="0.2">
      <c r="A50" s="12" t="s">
        <v>25</v>
      </c>
      <c r="B50" s="12">
        <v>144.19</v>
      </c>
      <c r="C50" s="12">
        <v>168.22</v>
      </c>
      <c r="D50" s="12">
        <v>192.25</v>
      </c>
      <c r="E50" s="43">
        <v>216.28</v>
      </c>
      <c r="F50" s="12">
        <v>264.33999999999997</v>
      </c>
      <c r="G50" s="12">
        <v>312.39999999999998</v>
      </c>
      <c r="H50" s="12">
        <v>360.47</v>
      </c>
      <c r="I50" s="12">
        <v>432.56</v>
      </c>
    </row>
    <row r="51" spans="1:13" ht="15" x14ac:dyDescent="0.2">
      <c r="A51" s="12" t="s">
        <v>17</v>
      </c>
      <c r="B51" s="12">
        <v>1018.29</v>
      </c>
      <c r="C51" s="12">
        <v>1188.01</v>
      </c>
      <c r="D51" s="12">
        <v>1357.72</v>
      </c>
      <c r="E51" s="43">
        <v>1527.44</v>
      </c>
      <c r="F51" s="12">
        <v>1866.87</v>
      </c>
      <c r="G51" s="12">
        <v>2206.3000000000002</v>
      </c>
      <c r="H51" s="12">
        <v>2545.73</v>
      </c>
      <c r="I51" s="12">
        <v>3054.88</v>
      </c>
    </row>
    <row r="52" spans="1:13" ht="15.75" x14ac:dyDescent="0.25">
      <c r="A52" s="16" t="s">
        <v>18</v>
      </c>
      <c r="B52" s="16">
        <f t="shared" ref="B52:I52" si="9">SUM(B49:B51)</f>
        <v>1373.48</v>
      </c>
      <c r="C52" s="16">
        <f t="shared" si="9"/>
        <v>1602.4</v>
      </c>
      <c r="D52" s="24">
        <f t="shared" si="9"/>
        <v>1831.3000000000002</v>
      </c>
      <c r="E52" s="45">
        <f t="shared" si="9"/>
        <v>2060.2200000000003</v>
      </c>
      <c r="F52" s="16">
        <f t="shared" si="9"/>
        <v>2518.04</v>
      </c>
      <c r="G52" s="16">
        <f t="shared" si="9"/>
        <v>2975.86</v>
      </c>
      <c r="H52" s="16">
        <f t="shared" si="9"/>
        <v>3433.7</v>
      </c>
      <c r="I52" s="16">
        <f t="shared" si="9"/>
        <v>4120.4400000000005</v>
      </c>
      <c r="L52" s="25"/>
      <c r="M52" s="28"/>
    </row>
    <row r="55" spans="1:13" x14ac:dyDescent="0.2">
      <c r="B55" s="25"/>
      <c r="C55" s="25"/>
      <c r="D55" s="25"/>
      <c r="E55" s="38"/>
      <c r="F55" s="25"/>
      <c r="G55" s="25"/>
      <c r="H55" s="25"/>
      <c r="I55" s="25"/>
    </row>
    <row r="56" spans="1:13" x14ac:dyDescent="0.2">
      <c r="E56" s="38"/>
    </row>
    <row r="57" spans="1:13" x14ac:dyDescent="0.2">
      <c r="E57" s="38"/>
    </row>
    <row r="72" spans="3:4" x14ac:dyDescent="0.2">
      <c r="C72" s="27"/>
      <c r="D72" s="28"/>
    </row>
    <row r="73" spans="3:4" x14ac:dyDescent="0.2">
      <c r="C73" s="27"/>
      <c r="D73" s="28"/>
    </row>
    <row r="74" spans="3:4" x14ac:dyDescent="0.2">
      <c r="C74" s="27"/>
      <c r="D74" s="28"/>
    </row>
  </sheetData>
  <mergeCells count="2">
    <mergeCell ref="B1:H1"/>
    <mergeCell ref="B32:H32"/>
  </mergeCells>
  <pageMargins left="0.74803149606299213" right="0.74803149606299213" top="0.78740157480314965" bottom="0.78740157480314965" header="0.51181102362204722" footer="0.51181102362204722"/>
  <pageSetup paperSize="9" orientation="landscape" horizontalDpi="1200" verticalDpi="1200" r:id="rId1"/>
  <headerFooter alignWithMargins="0">
    <oddHeader>&amp;RAppendix 2</oddHeader>
  </headerFooter>
  <rowBreaks count="1" manualBreakCount="1">
    <brk id="31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28" workbookViewId="0">
      <selection activeCell="H66" sqref="H66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52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/>
      <c r="C3" s="9"/>
      <c r="D3" s="10"/>
      <c r="E3" s="40"/>
      <c r="F3" s="9"/>
      <c r="G3" s="9"/>
      <c r="H3" s="9"/>
      <c r="I3" s="9"/>
    </row>
    <row r="4" spans="1:9" ht="15" x14ac:dyDescent="0.2">
      <c r="A4" s="5" t="s">
        <v>24</v>
      </c>
      <c r="B4" s="75">
        <f>SUM(('Appendix 2 2020-21'!B5-'Appendix 2 2019-20'!B4)/'Appendix 2 2019-20'!B4)</f>
        <v>6.7791920309905995E-2</v>
      </c>
      <c r="C4" s="75">
        <f>SUM(('Appendix 2 2020-21'!C5-'Appendix 2 2019-20'!C4)/'Appendix 2 2019-20'!C4)</f>
        <v>6.783681214421268E-2</v>
      </c>
      <c r="D4" s="75">
        <f>SUM(('Appendix 2 2020-21'!D5-'Appendix 2 2019-20'!D4)/'Appendix 2 2019-20'!D4)</f>
        <v>6.7648889811164251E-2</v>
      </c>
      <c r="E4" s="79">
        <f>SUM(('Appendix 2 2020-21'!E5-'Appendix 2 2019-20'!E4)/'Appendix 2 2019-20'!E4)</f>
        <v>6.7699686404722403E-2</v>
      </c>
      <c r="F4" s="75">
        <f>SUM(('Appendix 2 2020-21'!F5-'Appendix 2 2019-20'!F4)/'Appendix 2 2019-20'!F4)</f>
        <v>6.7612435858738149E-2</v>
      </c>
      <c r="G4" s="75">
        <f>SUM(('Appendix 2 2020-21'!G5-'Appendix 2 2019-20'!G4)/'Appendix 2 2019-20'!G4)</f>
        <v>6.7688378033205585E-2</v>
      </c>
      <c r="H4" s="75">
        <f>SUM(('Appendix 2 2020-21'!H5-'Appendix 2 2019-20'!H4)/'Appendix 2 2019-20'!H4)</f>
        <v>6.7736579966795843E-2</v>
      </c>
      <c r="I4" s="75">
        <f>SUM(('Appendix 2 2020-21'!I5-'Appendix 2 2019-20'!I4)/'Appendix 2 2019-20'!I4)</f>
        <v>6.7699686404722403E-2</v>
      </c>
    </row>
    <row r="5" spans="1:9" ht="15" x14ac:dyDescent="0.2">
      <c r="A5" s="12" t="s">
        <v>14</v>
      </c>
      <c r="B5" s="75">
        <f>SUM(('Appendix 2 2020-21'!B6-'Appendix 2 2019-20'!B5)/'Appendix 2 2019-20'!B5)</f>
        <v>1.9968417299169618E-2</v>
      </c>
      <c r="C5" s="75">
        <f>SUM(('Appendix 2 2020-21'!C6-'Appendix 2 2019-20'!C5)/'Appendix 2 2019-20'!C5)</f>
        <v>1.9953717853556274E-2</v>
      </c>
      <c r="D5" s="75">
        <f>SUM(('Appendix 2 2020-21'!D6-'Appendix 2 2019-20'!D5)/'Appendix 2 2019-20'!D5)</f>
        <v>1.9942693409742224E-2</v>
      </c>
      <c r="E5" s="79">
        <f>SUM(('Appendix 2 2020-21'!E6-'Appendix 2 2019-20'!E5)/'Appendix 2 2019-20'!E5)</f>
        <v>1.9934118925527038E-2</v>
      </c>
      <c r="F5" s="75">
        <f>SUM(('Appendix 2 2020-21'!F6-'Appendix 2 2019-20'!F5)/'Appendix 2 2019-20'!F5)</f>
        <v>1.9921647078436161E-2</v>
      </c>
      <c r="G5" s="75">
        <f>SUM(('Appendix 2 2020-21'!G6-'Appendix 2 2019-20'!G5)/'Appendix 2 2019-20'!G5)</f>
        <v>1.9913012812977478E-2</v>
      </c>
      <c r="H5" s="75">
        <f>SUM(('Appendix 2 2020-21'!H6-'Appendix 2 2019-20'!H5)/'Appendix 2 2019-20'!H5)</f>
        <v>1.9947838135213378E-2</v>
      </c>
      <c r="I5" s="75">
        <f>SUM(('Appendix 2 2020-21'!I6-'Appendix 2 2019-20'!I5)/'Appendix 2 2019-20'!I5)</f>
        <v>1.9934118925527038E-2</v>
      </c>
    </row>
    <row r="6" spans="1:9" ht="15" x14ac:dyDescent="0.2">
      <c r="A6" s="12"/>
      <c r="B6" s="75"/>
      <c r="C6" s="75"/>
      <c r="D6" s="75"/>
      <c r="E6" s="40"/>
      <c r="F6" s="75"/>
      <c r="G6" s="75"/>
      <c r="H6" s="75"/>
      <c r="I6" s="75"/>
    </row>
    <row r="7" spans="1:9" ht="15.75" x14ac:dyDescent="0.25">
      <c r="A7" s="16" t="s">
        <v>15</v>
      </c>
      <c r="B7" s="75">
        <f>SUM(('Appendix 2 2020-21'!B8-'Appendix 2 2019-20'!B7)/'Appendix 2 2019-20'!B7)</f>
        <v>2.7403742740374295E-2</v>
      </c>
      <c r="C7" s="75">
        <f>SUM(('Appendix 2 2020-21'!C8-'Appendix 2 2019-20'!C7)/'Appendix 2 2019-20'!C7)</f>
        <v>2.7397765404329092E-2</v>
      </c>
      <c r="D7" s="75">
        <f>SUM(('Appendix 2 2020-21'!D8-'Appendix 2 2019-20'!D7)/'Appendix 2 2019-20'!D7)</f>
        <v>2.7360134219526419E-2</v>
      </c>
      <c r="E7" s="79">
        <f>SUM(('Appendix 2 2020-21'!E8-'Appendix 2 2019-20'!E7)/'Appendix 2 2019-20'!E7)</f>
        <v>2.7360330388895158E-2</v>
      </c>
      <c r="F7" s="75">
        <f>SUM(('Appendix 2 2020-21'!F8-'Appendix 2 2019-20'!F7)/'Appendix 2 2019-20'!F7)</f>
        <v>2.7336508904897052E-2</v>
      </c>
      <c r="G7" s="75">
        <f>SUM(('Appendix 2 2020-21'!G8-'Appendix 2 2019-20'!G7)/'Appendix 2 2019-20'!G7)</f>
        <v>2.7340414970713638E-2</v>
      </c>
      <c r="H7" s="75">
        <f>SUM(('Appendix 2 2020-21'!H8-'Appendix 2 2019-20'!H7)/'Appendix 2 2019-20'!H7)</f>
        <v>2.7377695180080135E-2</v>
      </c>
      <c r="I7" s="75">
        <f>SUM(('Appendix 2 2020-21'!I8-'Appendix 2 2019-20'!I7)/'Appendix 2 2019-20'!I7)</f>
        <v>2.7360330388895158E-2</v>
      </c>
    </row>
    <row r="8" spans="1:9" ht="15" x14ac:dyDescent="0.2">
      <c r="A8" s="12" t="s">
        <v>25</v>
      </c>
      <c r="B8" s="75">
        <f>SUM(('Appendix 2 2020-21'!B9-'Appendix 2 2019-20'!B8)/'Appendix 2 2019-20'!B8)</f>
        <v>4.8502036067480998E-2</v>
      </c>
      <c r="C8" s="75">
        <f>SUM(('Appendix 2 2020-21'!C9-'Appendix 2 2019-20'!C8)/'Appendix 2 2019-20'!C8)</f>
        <v>4.8491647968087769E-2</v>
      </c>
      <c r="D8" s="75">
        <f>SUM(('Appendix 2 2020-21'!D9-'Appendix 2 2019-20'!D8)/'Appendix 2 2019-20'!D8)</f>
        <v>4.8483856893542676E-2</v>
      </c>
      <c r="E8" s="79">
        <f>SUM(('Appendix 2 2020-21'!E9-'Appendix 2 2019-20'!E8)/'Appendix 2 2019-20'!E8)</f>
        <v>4.8477797168896643E-2</v>
      </c>
      <c r="F8" s="75">
        <f>SUM(('Appendix 2 2020-21'!F9-'Appendix 2 2019-20'!F8)/'Appendix 2 2019-20'!F8)</f>
        <v>4.8468983023956726E-2</v>
      </c>
      <c r="G8" s="75">
        <f>SUM(('Appendix 2 2020-21'!G9-'Appendix 2 2019-20'!G8)/'Appendix 2 2019-20'!G8)</f>
        <v>4.84628809236139E-2</v>
      </c>
      <c r="H8" s="75">
        <f>SUM(('Appendix 2 2020-21'!H9-'Appendix 2 2019-20'!H8)/'Appendix 2 2019-20'!H8)</f>
        <v>4.8487492728330472E-2</v>
      </c>
      <c r="I8" s="75">
        <f>SUM(('Appendix 2 2020-21'!I9-'Appendix 2 2019-20'!I8)/'Appendix 2 2019-20'!I8)</f>
        <v>4.8477797168896643E-2</v>
      </c>
    </row>
    <row r="9" spans="1:9" ht="15" x14ac:dyDescent="0.2">
      <c r="A9" s="12" t="s">
        <v>17</v>
      </c>
      <c r="B9" s="75">
        <f>SUM(('Appendix 2 2020-21'!B10-'Appendix 2 2019-20'!B9)/'Appendix 2 2019-20'!B9)</f>
        <v>3.9899103367986702E-2</v>
      </c>
      <c r="C9" s="75">
        <f>SUM(('Appendix 2 2020-21'!C10-'Appendix 2 2019-20'!C9)/'Appendix 2 2019-20'!C9)</f>
        <v>3.9906514241697374E-2</v>
      </c>
      <c r="D9" s="75">
        <f>SUM(('Appendix 2 2020-21'!D10-'Appendix 2 2019-20'!D9)/'Appendix 2 2019-20'!D9)</f>
        <v>3.9896448457832551E-2</v>
      </c>
      <c r="E9" s="79">
        <f>SUM(('Appendix 2 2020-21'!E10-'Appendix 2 2019-20'!E9)/'Appendix 2 2019-20'!E9)</f>
        <v>3.990250743789283E-2</v>
      </c>
      <c r="F9" s="75">
        <f>SUM(('Appendix 2 2020-21'!F10-'Appendix 2 2019-20'!F9)/'Appendix 2 2019-20'!F9)</f>
        <v>3.9899957665827344E-2</v>
      </c>
      <c r="G9" s="75">
        <f>SUM(('Appendix 2 2020-21'!G10-'Appendix 2 2019-20'!G9)/'Appendix 2 2019-20'!G9)</f>
        <v>3.9903093833072674E-2</v>
      </c>
      <c r="H9" s="75">
        <f>SUM(('Appendix 2 2020-21'!H10-'Appendix 2 2019-20'!H9)/'Appendix 2 2019-20'!H9)</f>
        <v>3.9901145809930282E-2</v>
      </c>
      <c r="I9" s="75">
        <f>SUM(('Appendix 2 2020-21'!I10-'Appendix 2 2019-20'!I9)/'Appendix 2 2019-20'!I9)</f>
        <v>3.990250743789283E-2</v>
      </c>
    </row>
    <row r="10" spans="1:9" ht="15.75" x14ac:dyDescent="0.25">
      <c r="A10" s="16" t="s">
        <v>18</v>
      </c>
      <c r="B10" s="75">
        <f>SUM(('Appendix 2 2020-21'!B11-'Appendix 2 2019-20'!B10)/'Appendix 2 2019-20'!B10)</f>
        <v>3.8623173904342528E-2</v>
      </c>
      <c r="C10" s="75">
        <f>SUM(('Appendix 2 2020-21'!C11-'Appendix 2 2019-20'!C10)/'Appendix 2 2019-20'!C10)</f>
        <v>3.8626473110765044E-2</v>
      </c>
      <c r="D10" s="75">
        <f>SUM(('Appendix 2 2020-21'!D11-'Appendix 2 2019-20'!D10)/'Appendix 2 2019-20'!D10)</f>
        <v>3.861184148354857E-2</v>
      </c>
      <c r="E10" s="79">
        <f>SUM(('Appendix 2 2020-21'!E11-'Appendix 2 2019-20'!E10)/'Appendix 2 2019-20'!E10)</f>
        <v>3.8615666645254738E-2</v>
      </c>
      <c r="F10" s="75">
        <f>SUM(('Appendix 2 2020-21'!F11-'Appendix 2 2019-20'!F10)/'Appendix 2 2019-20'!F10)</f>
        <v>3.8608789867112997E-2</v>
      </c>
      <c r="G10" s="75">
        <f>SUM(('Appendix 2 2020-21'!G11-'Appendix 2 2019-20'!G10)/'Appendix 2 2019-20'!G10)</f>
        <v>3.8611134867014417E-2</v>
      </c>
      <c r="H10" s="75">
        <f>SUM(('Appendix 2 2020-21'!H11-'Appendix 2 2019-20'!H10)/'Appendix 2 2019-20'!H10)</f>
        <v>3.8618669544438239E-2</v>
      </c>
      <c r="I10" s="75">
        <f>SUM(('Appendix 2 2020-21'!I11-'Appendix 2 2019-20'!I10)/'Appendix 2 2019-20'!I10)</f>
        <v>3.8615666645254738E-2</v>
      </c>
    </row>
    <row r="11" spans="1:9" ht="15" x14ac:dyDescent="0.2">
      <c r="A11" s="12"/>
      <c r="B11" s="77"/>
      <c r="C11" s="77"/>
      <c r="D11" s="78"/>
      <c r="E11" s="79"/>
      <c r="F11" s="77"/>
      <c r="G11" s="77"/>
      <c r="H11" s="77"/>
      <c r="I11" s="77"/>
    </row>
    <row r="12" spans="1:9" ht="15" x14ac:dyDescent="0.2">
      <c r="A12" s="20" t="s">
        <v>19</v>
      </c>
      <c r="B12" s="80" t="s">
        <v>4</v>
      </c>
      <c r="C12" s="80" t="s">
        <v>5</v>
      </c>
      <c r="D12" s="81" t="s">
        <v>6</v>
      </c>
      <c r="E12" s="82" t="s">
        <v>7</v>
      </c>
      <c r="F12" s="80" t="s">
        <v>8</v>
      </c>
      <c r="G12" s="80" t="s">
        <v>9</v>
      </c>
      <c r="H12" s="80" t="s">
        <v>10</v>
      </c>
      <c r="I12" s="80" t="s">
        <v>11</v>
      </c>
    </row>
    <row r="13" spans="1:9" ht="15" x14ac:dyDescent="0.2">
      <c r="A13" s="9"/>
      <c r="B13" s="80"/>
      <c r="C13" s="80"/>
      <c r="D13" s="81"/>
      <c r="E13" s="82"/>
      <c r="F13" s="80"/>
      <c r="G13" s="80"/>
      <c r="H13" s="80"/>
      <c r="I13" s="80"/>
    </row>
    <row r="14" spans="1:9" ht="15" x14ac:dyDescent="0.2">
      <c r="A14" s="5" t="s">
        <v>24</v>
      </c>
      <c r="B14" s="75">
        <f>SUM(('Appendix 2 2020-21'!B15-'Appendix 2 2019-20'!B14)/'Appendix 2 2019-20'!B14)</f>
        <v>3.4876140808344211E-2</v>
      </c>
      <c r="C14" s="75">
        <f>SUM(('Appendix 2 2020-21'!C15-'Appendix 2 2019-20'!C14)/'Appendix 2 2019-20'!C14)</f>
        <v>3.5205364626990726E-2</v>
      </c>
      <c r="D14" s="75">
        <f>SUM(('Appendix 2 2020-21'!D15-'Appendix 2 2019-20'!D14)/'Appendix 2 2019-20'!D14)</f>
        <v>3.4954778782693888E-2</v>
      </c>
      <c r="E14" s="79">
        <f>SUM(('Appendix 2 2020-21'!E15-'Appendix 2 2019-20'!E14)/'Appendix 2 2019-20'!E14)</f>
        <v>3.4984789222077345E-2</v>
      </c>
      <c r="F14" s="75">
        <f>SUM(('Appendix 2 2020-21'!F15-'Appendix 2 2019-20'!F14)/'Appendix 2 2019-20'!F14)</f>
        <v>3.4844444444444463E-2</v>
      </c>
      <c r="G14" s="75">
        <f>SUM(('Appendix 2 2020-21'!G15-'Appendix 2 2019-20'!G14)/'Appendix 2 2019-20'!G14)</f>
        <v>3.5053407552279196E-2</v>
      </c>
      <c r="H14" s="75">
        <f>SUM(('Appendix 2 2020-21'!H15-'Appendix 2 2019-20'!H14)/'Appendix 2 2019-20'!H14)</f>
        <v>3.4941329856583998E-2</v>
      </c>
      <c r="I14" s="75">
        <f>SUM(('Appendix 2 2020-21'!I15-'Appendix 2 2019-20'!I14)/'Appendix 2 2019-20'!I14)</f>
        <v>3.4984789222077345E-2</v>
      </c>
    </row>
    <row r="15" spans="1:9" ht="15" x14ac:dyDescent="0.2">
      <c r="A15" s="12" t="s">
        <v>14</v>
      </c>
      <c r="B15" s="75">
        <f>SUM(('Appendix 2 2020-21'!B16-'Appendix 2 2019-20'!B15)/'Appendix 2 2019-20'!B15)</f>
        <v>1.9968417299169618E-2</v>
      </c>
      <c r="C15" s="75">
        <f>SUM(('Appendix 2 2020-21'!C16-'Appendix 2 2019-20'!C15)/'Appendix 2 2019-20'!C15)</f>
        <v>1.9953717853556274E-2</v>
      </c>
      <c r="D15" s="75">
        <f>SUM(('Appendix 2 2020-21'!D16-'Appendix 2 2019-20'!D15)/'Appendix 2 2019-20'!D15)</f>
        <v>1.9942693409742224E-2</v>
      </c>
      <c r="E15" s="79">
        <f>SUM(('Appendix 2 2020-21'!E16-'Appendix 2 2019-20'!E15)/'Appendix 2 2019-20'!E15)</f>
        <v>1.9934118925527038E-2</v>
      </c>
      <c r="F15" s="75">
        <f>SUM(('Appendix 2 2020-21'!F16-'Appendix 2 2019-20'!F15)/'Appendix 2 2019-20'!F15)</f>
        <v>1.9921647078436161E-2</v>
      </c>
      <c r="G15" s="75">
        <f>SUM(('Appendix 2 2020-21'!G16-'Appendix 2 2019-20'!G15)/'Appendix 2 2019-20'!G15)</f>
        <v>1.9913012812977478E-2</v>
      </c>
      <c r="H15" s="75">
        <f>SUM(('Appendix 2 2020-21'!H16-'Appendix 2 2019-20'!H15)/'Appendix 2 2019-20'!H15)</f>
        <v>1.9947838135213378E-2</v>
      </c>
      <c r="I15" s="75">
        <f>SUM(('Appendix 2 2020-21'!I16-'Appendix 2 2019-20'!I15)/'Appendix 2 2019-20'!I15)</f>
        <v>1.9934118925527038E-2</v>
      </c>
    </row>
    <row r="16" spans="1:9" ht="15" x14ac:dyDescent="0.2">
      <c r="A16" s="12"/>
      <c r="B16" s="75"/>
      <c r="C16" s="75"/>
      <c r="D16" s="75"/>
      <c r="E16" s="79"/>
      <c r="F16" s="75"/>
      <c r="G16" s="75"/>
      <c r="H16" s="75"/>
      <c r="I16" s="75"/>
    </row>
    <row r="17" spans="1:9" ht="15.75" x14ac:dyDescent="0.25">
      <c r="A17" s="16" t="s">
        <v>15</v>
      </c>
      <c r="B17" s="75">
        <f>SUM(('Appendix 2 2020-21'!B18-'Appendix 2 2019-20'!B17)/'Appendix 2 2019-20'!B17)</f>
        <v>2.1983347284021237E-2</v>
      </c>
      <c r="C17" s="75">
        <f>SUM(('Appendix 2 2020-21'!C18-'Appendix 2 2019-20'!C17)/'Appendix 2 2019-20'!C17)</f>
        <v>2.2014953553356937E-2</v>
      </c>
      <c r="D17" s="75">
        <f>SUM(('Appendix 2 2020-21'!D18-'Appendix 2 2019-20'!D17)/'Appendix 2 2019-20'!D17)</f>
        <v>2.197184960021176E-2</v>
      </c>
      <c r="E17" s="79">
        <f>SUM(('Appendix 2 2020-21'!E18-'Appendix 2 2019-20'!E17)/'Appendix 2 2019-20'!E17)</f>
        <v>2.1968339745660551E-2</v>
      </c>
      <c r="F17" s="75">
        <f>SUM(('Appendix 2 2020-21'!F18-'Appendix 2 2019-20'!F17)/'Appendix 2 2019-20'!F17)</f>
        <v>2.1938677431756867E-2</v>
      </c>
      <c r="G17" s="75">
        <f>SUM(('Appendix 2 2020-21'!G18-'Appendix 2 2019-20'!G17)/'Appendix 2 2019-20'!G17)</f>
        <v>2.1959253385384802E-2</v>
      </c>
      <c r="H17" s="75">
        <f>SUM(('Appendix 2 2020-21'!H18-'Appendix 2 2019-20'!H17)/'Appendix 2 2019-20'!H17)</f>
        <v>2.1974342708113107E-2</v>
      </c>
      <c r="I17" s="75">
        <f>SUM(('Appendix 2 2020-21'!I18-'Appendix 2 2019-20'!I17)/'Appendix 2 2019-20'!I17)</f>
        <v>2.1968339745660551E-2</v>
      </c>
    </row>
    <row r="18" spans="1:9" ht="15" x14ac:dyDescent="0.2">
      <c r="A18" s="12" t="s">
        <v>25</v>
      </c>
      <c r="B18" s="75">
        <f>SUM(('Appendix 2 2020-21'!B19-'Appendix 2 2019-20'!B18)/'Appendix 2 2019-20'!B18)</f>
        <v>4.8502036067480998E-2</v>
      </c>
      <c r="C18" s="75">
        <f>SUM(('Appendix 2 2020-21'!C19-'Appendix 2 2019-20'!C18)/'Appendix 2 2019-20'!C18)</f>
        <v>4.8491647968087769E-2</v>
      </c>
      <c r="D18" s="75">
        <f>SUM(('Appendix 2 2020-21'!D19-'Appendix 2 2019-20'!D18)/'Appendix 2 2019-20'!D18)</f>
        <v>4.8483856893542676E-2</v>
      </c>
      <c r="E18" s="79">
        <f>SUM(('Appendix 2 2020-21'!E19-'Appendix 2 2019-20'!E18)/'Appendix 2 2019-20'!E18)</f>
        <v>4.8477797168896643E-2</v>
      </c>
      <c r="F18" s="75">
        <f>SUM(('Appendix 2 2020-21'!F19-'Appendix 2 2019-20'!F18)/'Appendix 2 2019-20'!F18)</f>
        <v>4.8468983023956726E-2</v>
      </c>
      <c r="G18" s="75">
        <f>SUM(('Appendix 2 2020-21'!G19-'Appendix 2 2019-20'!G18)/'Appendix 2 2019-20'!G18)</f>
        <v>4.84628809236139E-2</v>
      </c>
      <c r="H18" s="75">
        <f>SUM(('Appendix 2 2020-21'!H19-'Appendix 2 2019-20'!H18)/'Appendix 2 2019-20'!H18)</f>
        <v>4.8487492728330472E-2</v>
      </c>
      <c r="I18" s="75">
        <f>SUM(('Appendix 2 2020-21'!I19-'Appendix 2 2019-20'!I18)/'Appendix 2 2019-20'!I18)</f>
        <v>4.8477797168896643E-2</v>
      </c>
    </row>
    <row r="19" spans="1:9" ht="15" x14ac:dyDescent="0.2">
      <c r="A19" s="12" t="s">
        <v>17</v>
      </c>
      <c r="B19" s="75">
        <f>SUM(('Appendix 2 2020-21'!B20-'Appendix 2 2019-20'!B19)/'Appendix 2 2019-20'!B19)</f>
        <v>3.9899103367986702E-2</v>
      </c>
      <c r="C19" s="75">
        <f>SUM(('Appendix 2 2020-21'!C20-'Appendix 2 2019-20'!C19)/'Appendix 2 2019-20'!C19)</f>
        <v>3.9906514241697374E-2</v>
      </c>
      <c r="D19" s="75">
        <f>SUM(('Appendix 2 2020-21'!D20-'Appendix 2 2019-20'!D19)/'Appendix 2 2019-20'!D19)</f>
        <v>3.9896448457832551E-2</v>
      </c>
      <c r="E19" s="79">
        <f>SUM(('Appendix 2 2020-21'!E20-'Appendix 2 2019-20'!E19)/'Appendix 2 2019-20'!E19)</f>
        <v>3.990250743789283E-2</v>
      </c>
      <c r="F19" s="75">
        <f>SUM(('Appendix 2 2020-21'!F20-'Appendix 2 2019-20'!F19)/'Appendix 2 2019-20'!F19)</f>
        <v>3.9899957665827344E-2</v>
      </c>
      <c r="G19" s="75">
        <f>SUM(('Appendix 2 2020-21'!G20-'Appendix 2 2019-20'!G19)/'Appendix 2 2019-20'!G19)</f>
        <v>3.9903093833072674E-2</v>
      </c>
      <c r="H19" s="75">
        <f>SUM(('Appendix 2 2020-21'!H20-'Appendix 2 2019-20'!H19)/'Appendix 2 2019-20'!H19)</f>
        <v>3.9901145809930282E-2</v>
      </c>
      <c r="I19" s="75">
        <f>SUM(('Appendix 2 2020-21'!I20-'Appendix 2 2019-20'!I19)/'Appendix 2 2019-20'!I19)</f>
        <v>3.990250743789283E-2</v>
      </c>
    </row>
    <row r="20" spans="1:9" ht="15.75" x14ac:dyDescent="0.25">
      <c r="A20" s="16" t="s">
        <v>18</v>
      </c>
      <c r="B20" s="75">
        <f>SUM(('Appendix 2 2020-21'!B21-'Appendix 2 2019-20'!B20)/'Appendix 2 2019-20'!B20)</f>
        <v>3.775312004643791E-2</v>
      </c>
      <c r="C20" s="75">
        <f>SUM(('Appendix 2 2020-21'!C21-'Appendix 2 2019-20'!C20)/'Appendix 2 2019-20'!C20)</f>
        <v>3.7762808736476861E-2</v>
      </c>
      <c r="D20" s="75">
        <f>SUM(('Appendix 2 2020-21'!D21-'Appendix 2 2019-20'!D20)/'Appendix 2 2019-20'!D20)</f>
        <v>3.7747327882119895E-2</v>
      </c>
      <c r="E20" s="79">
        <f>SUM(('Appendix 2 2020-21'!E21-'Appendix 2 2019-20'!E20)/'Appendix 2 2019-20'!E20)</f>
        <v>3.7750545743203093E-2</v>
      </c>
      <c r="F20" s="75">
        <f>SUM(('Appendix 2 2020-21'!F21-'Appendix 2 2019-20'!F20)/'Appendix 2 2019-20'!F20)</f>
        <v>3.7742742092615453E-2</v>
      </c>
      <c r="G20" s="75">
        <f>SUM(('Appendix 2 2020-21'!G21-'Appendix 2 2019-20'!G20)/'Appendix 2 2019-20'!G20)</f>
        <v>3.774790308509253E-2</v>
      </c>
      <c r="H20" s="75">
        <f>SUM(('Appendix 2 2020-21'!H21-'Appendix 2 2019-20'!H20)/'Appendix 2 2019-20'!H20)</f>
        <v>3.7751575462964392E-2</v>
      </c>
      <c r="I20" s="75">
        <f>SUM(('Appendix 2 2020-21'!I21-'Appendix 2 2019-20'!I20)/'Appendix 2 2019-20'!I20)</f>
        <v>3.7750545743203093E-2</v>
      </c>
    </row>
    <row r="21" spans="1:9" ht="15.75" x14ac:dyDescent="0.25">
      <c r="A21" s="16"/>
      <c r="B21" s="77"/>
      <c r="C21" s="77"/>
      <c r="D21" s="78"/>
      <c r="E21" s="79"/>
      <c r="F21" s="77"/>
      <c r="G21" s="77"/>
      <c r="H21" s="77"/>
      <c r="I21" s="77"/>
    </row>
    <row r="22" spans="1:9" ht="15" x14ac:dyDescent="0.2">
      <c r="A22" s="21" t="s">
        <v>20</v>
      </c>
      <c r="B22" s="80" t="s">
        <v>4</v>
      </c>
      <c r="C22" s="80" t="s">
        <v>5</v>
      </c>
      <c r="D22" s="81" t="s">
        <v>6</v>
      </c>
      <c r="E22" s="82" t="s">
        <v>7</v>
      </c>
      <c r="F22" s="80" t="s">
        <v>8</v>
      </c>
      <c r="G22" s="80" t="s">
        <v>9</v>
      </c>
      <c r="H22" s="80" t="s">
        <v>10</v>
      </c>
      <c r="I22" s="80" t="s">
        <v>11</v>
      </c>
    </row>
    <row r="23" spans="1:9" ht="15" x14ac:dyDescent="0.2">
      <c r="A23" s="9"/>
      <c r="B23" s="80"/>
      <c r="C23" s="80"/>
      <c r="D23" s="81"/>
      <c r="E23" s="82"/>
      <c r="F23" s="80"/>
      <c r="G23" s="80"/>
      <c r="H23" s="80"/>
      <c r="I23" s="80"/>
    </row>
    <row r="24" spans="1:9" ht="15" x14ac:dyDescent="0.2">
      <c r="A24" s="5" t="s">
        <v>24</v>
      </c>
      <c r="B24" s="75">
        <f>SUM(('Appendix 2 2020-21'!B25-'Appendix 2 2019-20'!B24)/'Appendix 2 2019-20'!B24)</f>
        <v>2.9927319367250932E-2</v>
      </c>
      <c r="C24" s="75">
        <f>SUM(('Appendix 2 2020-21'!C25-'Appendix 2 2019-20'!C24)/'Appendix 2 2019-20'!C24)</f>
        <v>3.005865102639297E-2</v>
      </c>
      <c r="D24" s="75">
        <f>SUM(('Appendix 2 2020-21'!D25-'Appendix 2 2019-20'!D24)/'Appendix 2 2019-20'!D24)</f>
        <v>3.0147530468248807E-2</v>
      </c>
      <c r="E24" s="79">
        <f>SUM(('Appendix 2 2020-21'!E25-'Appendix 2 2019-20'!E24)/'Appendix 2 2019-20'!E24)</f>
        <v>2.9931584948688833E-2</v>
      </c>
      <c r="F24" s="75">
        <f>SUM(('Appendix 2 2020-21'!F25-'Appendix 2 2019-20'!F24)/'Appendix 2 2019-20'!F24)</f>
        <v>2.9850746268656577E-2</v>
      </c>
      <c r="G24" s="75">
        <f>SUM(('Appendix 2 2020-21'!G25-'Appendix 2 2019-20'!G24)/'Appendix 2 2019-20'!G24)</f>
        <v>2.9998026445628496E-2</v>
      </c>
      <c r="H24" s="75">
        <f>SUM(('Appendix 2 2020-21'!H25-'Appendix 2 2019-20'!H24)/'Appendix 2 2019-20'!H24)</f>
        <v>2.9929878570206944E-2</v>
      </c>
      <c r="I24" s="75">
        <f>SUM(('Appendix 2 2020-21'!I25-'Appendix 2 2019-20'!I24)/'Appendix 2 2019-20'!I24)</f>
        <v>2.9931584948688833E-2</v>
      </c>
    </row>
    <row r="25" spans="1:9" ht="15" x14ac:dyDescent="0.2">
      <c r="A25" s="12" t="s">
        <v>14</v>
      </c>
      <c r="B25" s="75">
        <f>SUM(('Appendix 2 2020-21'!B26-'Appendix 2 2019-20'!B25)/'Appendix 2 2019-20'!B25)</f>
        <v>1.9968417299169618E-2</v>
      </c>
      <c r="C25" s="75">
        <f>SUM(('Appendix 2 2020-21'!C26-'Appendix 2 2019-20'!C25)/'Appendix 2 2019-20'!C25)</f>
        <v>1.9953717853556274E-2</v>
      </c>
      <c r="D25" s="75">
        <f>SUM(('Appendix 2 2020-21'!D26-'Appendix 2 2019-20'!D25)/'Appendix 2 2019-20'!D25)</f>
        <v>1.9942693409742224E-2</v>
      </c>
      <c r="E25" s="79">
        <f>SUM(('Appendix 2 2020-21'!E26-'Appendix 2 2019-20'!E25)/'Appendix 2 2019-20'!E25)</f>
        <v>1.9934118925527038E-2</v>
      </c>
      <c r="F25" s="75">
        <f>SUM(('Appendix 2 2020-21'!F26-'Appendix 2 2019-20'!F25)/'Appendix 2 2019-20'!F25)</f>
        <v>1.9921647078436161E-2</v>
      </c>
      <c r="G25" s="75">
        <f>SUM(('Appendix 2 2020-21'!G26-'Appendix 2 2019-20'!G25)/'Appendix 2 2019-20'!G25)</f>
        <v>1.9913012812977478E-2</v>
      </c>
      <c r="H25" s="75">
        <f>SUM(('Appendix 2 2020-21'!H26-'Appendix 2 2019-20'!H25)/'Appendix 2 2019-20'!H25)</f>
        <v>1.9947838135213378E-2</v>
      </c>
      <c r="I25" s="75">
        <f>SUM(('Appendix 2 2020-21'!I26-'Appendix 2 2019-20'!I25)/'Appendix 2 2019-20'!I25)</f>
        <v>1.9934118925527038E-2</v>
      </c>
    </row>
    <row r="26" spans="1:9" ht="15" x14ac:dyDescent="0.2">
      <c r="A26" s="12"/>
      <c r="B26" s="75"/>
      <c r="C26" s="75"/>
      <c r="D26" s="75"/>
      <c r="E26" s="79"/>
      <c r="F26" s="75"/>
      <c r="G26" s="75"/>
      <c r="H26" s="75"/>
      <c r="I26" s="75"/>
    </row>
    <row r="27" spans="1:9" ht="15.75" x14ac:dyDescent="0.25">
      <c r="A27" s="16" t="s">
        <v>15</v>
      </c>
      <c r="B27" s="75">
        <f>SUM(('Appendix 2 2020-21'!B28-'Appendix 2 2019-20'!B27)/'Appendix 2 2019-20'!B27)</f>
        <v>2.1028675466545309E-2</v>
      </c>
      <c r="C27" s="75">
        <f>SUM(('Appendix 2 2020-21'!C28-'Appendix 2 2019-20'!C27)/'Appendix 2 2019-20'!C27)</f>
        <v>2.10292224259685E-2</v>
      </c>
      <c r="D27" s="75">
        <f>SUM(('Appendix 2 2020-21'!D28-'Appendix 2 2019-20'!D27)/'Appendix 2 2019-20'!D27)</f>
        <v>2.1028914757792047E-2</v>
      </c>
      <c r="E27" s="79">
        <f>SUM(('Appendix 2 2020-21'!E28-'Appendix 2 2019-20'!E27)/'Appendix 2 2019-20'!E27)</f>
        <v>2.0998331057502529E-2</v>
      </c>
      <c r="F27" s="75">
        <f>SUM(('Appendix 2 2020-21'!F28-'Appendix 2 2019-20'!F27)/'Appendix 2 2019-20'!F27)</f>
        <v>2.0978673750589608E-2</v>
      </c>
      <c r="G27" s="75">
        <f>SUM(('Appendix 2 2020-21'!G28-'Appendix 2 2019-20'!G27)/'Appendix 2 2019-20'!G27)</f>
        <v>2.0986513171715373E-2</v>
      </c>
      <c r="H27" s="75">
        <f>SUM(('Appendix 2 2020-21'!H28-'Appendix 2 2019-20'!H27)/'Appendix 2 2019-20'!H27)</f>
        <v>2.1010468821119642E-2</v>
      </c>
      <c r="I27" s="75">
        <f>SUM(('Appendix 2 2020-21'!I28-'Appendix 2 2019-20'!I27)/'Appendix 2 2019-20'!I27)</f>
        <v>2.0998331057502529E-2</v>
      </c>
    </row>
    <row r="28" spans="1:9" ht="15" x14ac:dyDescent="0.2">
      <c r="A28" s="12" t="s">
        <v>25</v>
      </c>
      <c r="B28" s="75">
        <f>SUM(('Appendix 2 2020-21'!B29-'Appendix 2 2019-20'!B28)/'Appendix 2 2019-20'!B28)</f>
        <v>4.8502036067480998E-2</v>
      </c>
      <c r="C28" s="75">
        <f>SUM(('Appendix 2 2020-21'!C29-'Appendix 2 2019-20'!C28)/'Appendix 2 2019-20'!C28)</f>
        <v>4.8491647968087769E-2</v>
      </c>
      <c r="D28" s="75">
        <f>SUM(('Appendix 2 2020-21'!D29-'Appendix 2 2019-20'!D28)/'Appendix 2 2019-20'!D28)</f>
        <v>4.8483856893542676E-2</v>
      </c>
      <c r="E28" s="79">
        <f>SUM(('Appendix 2 2020-21'!E29-'Appendix 2 2019-20'!E28)/'Appendix 2 2019-20'!E28)</f>
        <v>4.8477797168896643E-2</v>
      </c>
      <c r="F28" s="75">
        <f>SUM(('Appendix 2 2020-21'!F29-'Appendix 2 2019-20'!F28)/'Appendix 2 2019-20'!F28)</f>
        <v>4.8468983023956726E-2</v>
      </c>
      <c r="G28" s="75">
        <f>SUM(('Appendix 2 2020-21'!G29-'Appendix 2 2019-20'!G28)/'Appendix 2 2019-20'!G28)</f>
        <v>4.84628809236139E-2</v>
      </c>
      <c r="H28" s="75">
        <f>SUM(('Appendix 2 2020-21'!H29-'Appendix 2 2019-20'!H28)/'Appendix 2 2019-20'!H28)</f>
        <v>4.8487492728330472E-2</v>
      </c>
      <c r="I28" s="75">
        <f>SUM(('Appendix 2 2020-21'!I29-'Appendix 2 2019-20'!I28)/'Appendix 2 2019-20'!I28)</f>
        <v>4.8477797168896643E-2</v>
      </c>
    </row>
    <row r="29" spans="1:9" ht="15" x14ac:dyDescent="0.2">
      <c r="A29" s="12" t="s">
        <v>17</v>
      </c>
      <c r="B29" s="75">
        <f>SUM(('Appendix 2 2020-21'!B30-'Appendix 2 2019-20'!B29)/'Appendix 2 2019-20'!B29)</f>
        <v>3.9899103367986702E-2</v>
      </c>
      <c r="C29" s="75">
        <f>SUM(('Appendix 2 2020-21'!C30-'Appendix 2 2019-20'!C29)/'Appendix 2 2019-20'!C29)</f>
        <v>3.9906514241697374E-2</v>
      </c>
      <c r="D29" s="75">
        <f>SUM(('Appendix 2 2020-21'!D30-'Appendix 2 2019-20'!D29)/'Appendix 2 2019-20'!D29)</f>
        <v>3.9896448457832551E-2</v>
      </c>
      <c r="E29" s="79">
        <f>SUM(('Appendix 2 2020-21'!E30-'Appendix 2 2019-20'!E29)/'Appendix 2 2019-20'!E29)</f>
        <v>3.990250743789283E-2</v>
      </c>
      <c r="F29" s="75">
        <f>SUM(('Appendix 2 2020-21'!F30-'Appendix 2 2019-20'!F29)/'Appendix 2 2019-20'!F29)</f>
        <v>3.9899957665827344E-2</v>
      </c>
      <c r="G29" s="75">
        <f>SUM(('Appendix 2 2020-21'!G30-'Appendix 2 2019-20'!G29)/'Appendix 2 2019-20'!G29)</f>
        <v>3.9903093833072674E-2</v>
      </c>
      <c r="H29" s="75">
        <f>SUM(('Appendix 2 2020-21'!H30-'Appendix 2 2019-20'!H29)/'Appendix 2 2019-20'!H29)</f>
        <v>3.9901145809930282E-2</v>
      </c>
      <c r="I29" s="75">
        <f>SUM(('Appendix 2 2020-21'!I30-'Appendix 2 2019-20'!I29)/'Appendix 2 2019-20'!I29)</f>
        <v>3.990250743789283E-2</v>
      </c>
    </row>
    <row r="30" spans="1:9" ht="15.75" x14ac:dyDescent="0.25">
      <c r="A30" s="16" t="s">
        <v>18</v>
      </c>
      <c r="B30" s="75">
        <f>SUM(('Appendix 2 2020-21'!B31-'Appendix 2 2019-20'!B30)/'Appendix 2 2019-20'!B30)</f>
        <v>3.7682200472898074E-2</v>
      </c>
      <c r="C30" s="75">
        <f>SUM(('Appendix 2 2020-21'!C31-'Appendix 2 2019-20'!C30)/'Appendix 2 2019-20'!C30)</f>
        <v>3.7686717933259208E-2</v>
      </c>
      <c r="D30" s="75">
        <f>SUM(('Appendix 2 2020-21'!D31-'Appendix 2 2019-20'!D30)/'Appendix 2 2019-20'!D30)</f>
        <v>3.7678459190087027E-2</v>
      </c>
      <c r="E30" s="79">
        <f>SUM(('Appendix 2 2020-21'!E31-'Appendix 2 2019-20'!E30)/'Appendix 2 2019-20'!E30)</f>
        <v>3.7677212095816849E-2</v>
      </c>
      <c r="F30" s="75">
        <f>SUM(('Appendix 2 2020-21'!F31-'Appendix 2 2019-20'!F30)/'Appendix 2 2019-20'!F30)</f>
        <v>3.7671162990020907E-2</v>
      </c>
      <c r="G30" s="75">
        <f>SUM(('Appendix 2 2020-21'!G31-'Appendix 2 2019-20'!G30)/'Appendix 2 2019-20'!G30)</f>
        <v>3.7674142325305165E-2</v>
      </c>
      <c r="H30" s="75">
        <f>SUM(('Appendix 2 2020-21'!H31-'Appendix 2 2019-20'!H30)/'Appendix 2 2019-20'!H30)</f>
        <v>3.7679207446649127E-2</v>
      </c>
      <c r="I30" s="75">
        <f>SUM(('Appendix 2 2020-21'!I31-'Appendix 2 2019-20'!I30)/'Appendix 2 2019-20'!I30)</f>
        <v>3.7677212095816849E-2</v>
      </c>
    </row>
    <row r="31" spans="1:9" ht="15.75" x14ac:dyDescent="0.25">
      <c r="A31" s="1"/>
      <c r="B31" s="89" t="str">
        <f>B1</f>
        <v>Council Tax Increases Per Band 2020/21</v>
      </c>
      <c r="C31" s="89"/>
      <c r="D31" s="89"/>
      <c r="E31" s="89"/>
      <c r="F31" s="89"/>
      <c r="G31" s="89"/>
      <c r="H31" s="89"/>
      <c r="I31" s="83" t="s">
        <v>21</v>
      </c>
    </row>
    <row r="32" spans="1:9" ht="15" x14ac:dyDescent="0.2">
      <c r="A32" s="22" t="s">
        <v>22</v>
      </c>
      <c r="B32" s="80" t="s">
        <v>4</v>
      </c>
      <c r="C32" s="80" t="s">
        <v>5</v>
      </c>
      <c r="D32" s="81" t="s">
        <v>6</v>
      </c>
      <c r="E32" s="82" t="s">
        <v>7</v>
      </c>
      <c r="F32" s="80" t="s">
        <v>8</v>
      </c>
      <c r="G32" s="80" t="s">
        <v>9</v>
      </c>
      <c r="H32" s="80" t="s">
        <v>10</v>
      </c>
      <c r="I32" s="80" t="s">
        <v>11</v>
      </c>
    </row>
    <row r="33" spans="1:9" ht="15" x14ac:dyDescent="0.2">
      <c r="A33" s="9"/>
      <c r="B33" s="80"/>
      <c r="C33" s="80"/>
      <c r="D33" s="81"/>
      <c r="E33" s="82"/>
      <c r="F33" s="80"/>
      <c r="G33" s="80"/>
      <c r="H33" s="80"/>
      <c r="I33" s="80"/>
    </row>
    <row r="34" spans="1:9" ht="15" x14ac:dyDescent="0.2">
      <c r="A34" s="5" t="s">
        <v>24</v>
      </c>
      <c r="B34" s="75">
        <f>SUM(('Appendix 2 2020-21'!B36-'Appendix 2 2019-20'!B34)/'Appendix 2 2019-20'!B34)</f>
        <v>0</v>
      </c>
      <c r="C34" s="75">
        <f>SUM(('Appendix 2 2020-21'!C36-'Appendix 2 2019-20'!C34)/'Appendix 2 2019-20'!C34)</f>
        <v>0</v>
      </c>
      <c r="D34" s="75">
        <f>SUM(('Appendix 2 2020-21'!D36-'Appendix 2 2019-20'!D34)/'Appendix 2 2019-20'!D34)</f>
        <v>0</v>
      </c>
      <c r="E34" s="79">
        <f>SUM(('Appendix 2 2020-21'!E36-'Appendix 2 2019-20'!E34)/'Appendix 2 2019-20'!E34)</f>
        <v>0</v>
      </c>
      <c r="F34" s="75">
        <f>SUM(('Appendix 2 2020-21'!F36-'Appendix 2 2019-20'!F34)/'Appendix 2 2019-20'!F34)</f>
        <v>0</v>
      </c>
      <c r="G34" s="75">
        <f>SUM(('Appendix 2 2020-21'!G36-'Appendix 2 2019-20'!G34)/'Appendix 2 2019-20'!G34)</f>
        <v>0</v>
      </c>
      <c r="H34" s="75">
        <f>SUM(('Appendix 2 2020-21'!H36-'Appendix 2 2019-20'!H34)/'Appendix 2 2019-20'!H34)</f>
        <v>0</v>
      </c>
      <c r="I34" s="75">
        <f>SUM(('Appendix 2 2020-21'!I36-'Appendix 2 2019-20'!I34)/'Appendix 2 2019-20'!I34)</f>
        <v>0</v>
      </c>
    </row>
    <row r="35" spans="1:9" ht="15" x14ac:dyDescent="0.2">
      <c r="A35" s="12" t="s">
        <v>14</v>
      </c>
      <c r="B35" s="75">
        <f>SUM(('Appendix 2 2020-21'!B37-'Appendix 2 2019-20'!B35)/'Appendix 2 2019-20'!B35)</f>
        <v>1.9968417299169618E-2</v>
      </c>
      <c r="C35" s="75">
        <f>SUM(('Appendix 2 2020-21'!C37-'Appendix 2 2019-20'!C35)/'Appendix 2 2019-20'!C35)</f>
        <v>1.9953717853556274E-2</v>
      </c>
      <c r="D35" s="75">
        <f>SUM(('Appendix 2 2020-21'!D37-'Appendix 2 2019-20'!D35)/'Appendix 2 2019-20'!D35)</f>
        <v>1.9942693409742224E-2</v>
      </c>
      <c r="E35" s="79">
        <f>SUM(('Appendix 2 2020-21'!E37-'Appendix 2 2019-20'!E35)/'Appendix 2 2019-20'!E35)</f>
        <v>1.9934118925527038E-2</v>
      </c>
      <c r="F35" s="75">
        <f>SUM(('Appendix 2 2020-21'!F37-'Appendix 2 2019-20'!F35)/'Appendix 2 2019-20'!F35)</f>
        <v>1.9921647078436161E-2</v>
      </c>
      <c r="G35" s="75">
        <f>SUM(('Appendix 2 2020-21'!G37-'Appendix 2 2019-20'!G35)/'Appendix 2 2019-20'!G35)</f>
        <v>1.9913012812977478E-2</v>
      </c>
      <c r="H35" s="75">
        <f>SUM(('Appendix 2 2020-21'!H37-'Appendix 2 2019-20'!H35)/'Appendix 2 2019-20'!H35)</f>
        <v>1.9947838135213378E-2</v>
      </c>
      <c r="I35" s="75">
        <f>SUM(('Appendix 2 2020-21'!I37-'Appendix 2 2019-20'!I35)/'Appendix 2 2019-20'!I35)</f>
        <v>1.9934118925527038E-2</v>
      </c>
    </row>
    <row r="36" spans="1:9" ht="15" x14ac:dyDescent="0.2">
      <c r="A36" s="12"/>
      <c r="B36" s="75"/>
      <c r="C36" s="75"/>
      <c r="D36" s="75"/>
      <c r="E36" s="79"/>
      <c r="F36" s="75"/>
      <c r="G36" s="75"/>
      <c r="H36" s="75"/>
      <c r="I36" s="75"/>
    </row>
    <row r="37" spans="1:9" ht="15.75" x14ac:dyDescent="0.25">
      <c r="A37" s="16" t="s">
        <v>15</v>
      </c>
      <c r="B37" s="75">
        <f>SUM(('Appendix 2 2020-21'!B39-'Appendix 2 2019-20'!B37)/'Appendix 2 2019-20'!B37)</f>
        <v>1.875957120980086E-2</v>
      </c>
      <c r="C37" s="75">
        <f>SUM(('Appendix 2 2020-21'!C39-'Appendix 2 2019-20'!C37)/'Appendix 2 2019-20'!C37)</f>
        <v>1.8746410698170454E-2</v>
      </c>
      <c r="D37" s="75">
        <f>SUM(('Appendix 2 2020-21'!D39-'Appendix 2 2019-20'!D37)/'Appendix 2 2019-20'!D37)</f>
        <v>1.8735867341445129E-2</v>
      </c>
      <c r="E37" s="79">
        <f>SUM(('Appendix 2 2020-21'!E39-'Appendix 2 2019-20'!E37)/'Appendix 2 2019-20'!E37)</f>
        <v>1.8727667177130838E-2</v>
      </c>
      <c r="F37" s="75">
        <f>SUM(('Appendix 2 2020-21'!F39-'Appendix 2 2019-20'!F37)/'Appendix 2 2019-20'!F37)</f>
        <v>1.8715740015661599E-2</v>
      </c>
      <c r="G37" s="75">
        <f>SUM(('Appendix 2 2020-21'!G39-'Appendix 2 2019-20'!G37)/'Appendix 2 2019-20'!G37)</f>
        <v>1.8707896189950238E-2</v>
      </c>
      <c r="H37" s="75">
        <f>SUM(('Appendix 2 2020-21'!H39-'Appendix 2 2019-20'!H37)/'Appendix 2 2019-20'!H37)</f>
        <v>1.8740428790199014E-2</v>
      </c>
      <c r="I37" s="75">
        <f>SUM(('Appendix 2 2020-21'!I39-'Appendix 2 2019-20'!I37)/'Appendix 2 2019-20'!I37)</f>
        <v>1.8727667177130838E-2</v>
      </c>
    </row>
    <row r="38" spans="1:9" ht="15" x14ac:dyDescent="0.2">
      <c r="A38" s="12" t="s">
        <v>25</v>
      </c>
      <c r="B38" s="75">
        <f>SUM(('Appendix 2 2020-21'!B40-'Appendix 2 2019-20'!B38)/'Appendix 2 2019-20'!B38)</f>
        <v>4.8502036067480998E-2</v>
      </c>
      <c r="C38" s="75">
        <f>SUM(('Appendix 2 2020-21'!C40-'Appendix 2 2019-20'!C38)/'Appendix 2 2019-20'!C38)</f>
        <v>4.8491647968087769E-2</v>
      </c>
      <c r="D38" s="75">
        <f>SUM(('Appendix 2 2020-21'!D40-'Appendix 2 2019-20'!D38)/'Appendix 2 2019-20'!D38)</f>
        <v>4.8483856893542676E-2</v>
      </c>
      <c r="E38" s="79">
        <f>SUM(('Appendix 2 2020-21'!E40-'Appendix 2 2019-20'!E38)/'Appendix 2 2019-20'!E38)</f>
        <v>4.8477797168896643E-2</v>
      </c>
      <c r="F38" s="75">
        <f>SUM(('Appendix 2 2020-21'!F40-'Appendix 2 2019-20'!F38)/'Appendix 2 2019-20'!F38)</f>
        <v>4.8468983023956726E-2</v>
      </c>
      <c r="G38" s="75">
        <f>SUM(('Appendix 2 2020-21'!G40-'Appendix 2 2019-20'!G38)/'Appendix 2 2019-20'!G38)</f>
        <v>4.84628809236139E-2</v>
      </c>
      <c r="H38" s="75">
        <f>SUM(('Appendix 2 2020-21'!H40-'Appendix 2 2019-20'!H38)/'Appendix 2 2019-20'!H38)</f>
        <v>4.8487492728330472E-2</v>
      </c>
      <c r="I38" s="75">
        <f>SUM(('Appendix 2 2020-21'!I40-'Appendix 2 2019-20'!I38)/'Appendix 2 2019-20'!I38)</f>
        <v>4.8477797168896643E-2</v>
      </c>
    </row>
    <row r="39" spans="1:9" ht="15" x14ac:dyDescent="0.2">
      <c r="A39" s="12" t="s">
        <v>17</v>
      </c>
      <c r="B39" s="75">
        <f>SUM(('Appendix 2 2020-21'!B41-'Appendix 2 2019-20'!B39)/'Appendix 2 2019-20'!B39)</f>
        <v>3.9899103367986702E-2</v>
      </c>
      <c r="C39" s="75">
        <f>SUM(('Appendix 2 2020-21'!C41-'Appendix 2 2019-20'!C39)/'Appendix 2 2019-20'!C39)</f>
        <v>3.9906514241697374E-2</v>
      </c>
      <c r="D39" s="75">
        <f>SUM(('Appendix 2 2020-21'!D41-'Appendix 2 2019-20'!D39)/'Appendix 2 2019-20'!D39)</f>
        <v>3.9896448457832551E-2</v>
      </c>
      <c r="E39" s="79">
        <f>SUM(('Appendix 2 2020-21'!E41-'Appendix 2 2019-20'!E39)/'Appendix 2 2019-20'!E39)</f>
        <v>3.990250743789283E-2</v>
      </c>
      <c r="F39" s="75">
        <f>SUM(('Appendix 2 2020-21'!F41-'Appendix 2 2019-20'!F39)/'Appendix 2 2019-20'!F39)</f>
        <v>3.9899957665827344E-2</v>
      </c>
      <c r="G39" s="75">
        <f>SUM(('Appendix 2 2020-21'!G41-'Appendix 2 2019-20'!G39)/'Appendix 2 2019-20'!G39)</f>
        <v>3.9903093833072674E-2</v>
      </c>
      <c r="H39" s="75">
        <f>SUM(('Appendix 2 2020-21'!H41-'Appendix 2 2019-20'!H39)/'Appendix 2 2019-20'!H39)</f>
        <v>3.9901145809930282E-2</v>
      </c>
      <c r="I39" s="75">
        <f>SUM(('Appendix 2 2020-21'!I41-'Appendix 2 2019-20'!I39)/'Appendix 2 2019-20'!I39)</f>
        <v>3.990250743789283E-2</v>
      </c>
    </row>
    <row r="40" spans="1:9" ht="15.75" x14ac:dyDescent="0.25">
      <c r="A40" s="16" t="s">
        <v>18</v>
      </c>
      <c r="B40" s="75">
        <f>SUM(('Appendix 2 2020-21'!B42-'Appendix 2 2019-20'!B40)/'Appendix 2 2019-20'!B40)</f>
        <v>3.7459455382062197E-2</v>
      </c>
      <c r="C40" s="75">
        <f>SUM(('Appendix 2 2020-21'!C42-'Appendix 2 2019-20'!C40)/'Appendix 2 2019-20'!C40)</f>
        <v>3.7461852790565242E-2</v>
      </c>
      <c r="D40" s="75">
        <f>SUM(('Appendix 2 2020-21'!D42-'Appendix 2 2019-20'!D40)/'Appendix 2 2019-20'!D40)</f>
        <v>3.7451912197329733E-2</v>
      </c>
      <c r="E40" s="79">
        <f>SUM(('Appendix 2 2020-21'!E42-'Appendix 2 2019-20'!E40)/'Appendix 2 2019-20'!E40)</f>
        <v>3.7454426592240471E-2</v>
      </c>
      <c r="F40" s="75">
        <f>SUM(('Appendix 2 2020-21'!F42-'Appendix 2 2019-20'!F40)/'Appendix 2 2019-20'!F40)</f>
        <v>3.7449700879668674E-2</v>
      </c>
      <c r="G40" s="75">
        <f>SUM(('Appendix 2 2020-21'!G42-'Appendix 2 2019-20'!G40)/'Appendix 2 2019-20'!G40)</f>
        <v>3.7450171462391477E-2</v>
      </c>
      <c r="H40" s="75">
        <f>SUM(('Appendix 2 2020-21'!H42-'Appendix 2 2019-20'!H40)/'Appendix 2 2019-20'!H40)</f>
        <v>3.7456438108169232E-2</v>
      </c>
      <c r="I40" s="75">
        <f>SUM(('Appendix 2 2020-21'!I42-'Appendix 2 2019-20'!I40)/'Appendix 2 2019-20'!I40)</f>
        <v>3.7454426592240471E-2</v>
      </c>
    </row>
    <row r="41" spans="1:9" ht="15.75" x14ac:dyDescent="0.25">
      <c r="A41" s="16"/>
      <c r="B41" s="77"/>
      <c r="C41" s="77"/>
      <c r="D41" s="78"/>
      <c r="E41" s="79"/>
      <c r="F41" s="77"/>
      <c r="G41" s="77"/>
      <c r="H41" s="77"/>
      <c r="I41" s="77"/>
    </row>
    <row r="42" spans="1:9" ht="15" x14ac:dyDescent="0.2">
      <c r="A42" s="21" t="s">
        <v>23</v>
      </c>
      <c r="B42" s="80" t="s">
        <v>4</v>
      </c>
      <c r="C42" s="80" t="s">
        <v>5</v>
      </c>
      <c r="D42" s="81" t="s">
        <v>6</v>
      </c>
      <c r="E42" s="82" t="s">
        <v>7</v>
      </c>
      <c r="F42" s="80" t="s">
        <v>8</v>
      </c>
      <c r="G42" s="80" t="s">
        <v>9</v>
      </c>
      <c r="H42" s="80" t="s">
        <v>10</v>
      </c>
      <c r="I42" s="80" t="s">
        <v>11</v>
      </c>
    </row>
    <row r="43" spans="1:9" ht="15" x14ac:dyDescent="0.2">
      <c r="A43" s="9"/>
      <c r="B43" s="80"/>
      <c r="C43" s="80"/>
      <c r="D43" s="81"/>
      <c r="E43" s="82"/>
      <c r="F43" s="80"/>
      <c r="G43" s="80"/>
      <c r="H43" s="80"/>
      <c r="I43" s="80"/>
    </row>
    <row r="44" spans="1:9" ht="15" x14ac:dyDescent="0.2">
      <c r="A44" s="12" t="s">
        <v>13</v>
      </c>
      <c r="B44" s="75">
        <f>SUM(('Appendix 2 2020-21'!B46-'Appendix 2 2019-20'!B44)/'Appendix 2 2019-20'!B44)</f>
        <v>1.6997167138810172E-2</v>
      </c>
      <c r="C44" s="75">
        <f>SUM(('Appendix 2 2020-21'!C46-'Appendix 2 2019-20'!C44)/'Appendix 2 2019-20'!C44)</f>
        <v>1.7813765182186286E-2</v>
      </c>
      <c r="D44" s="75">
        <f>SUM(('Appendix 2 2020-21'!D46-'Appendix 2 2019-20'!D44)/'Appendix 2 2019-20'!D44)</f>
        <v>1.6997167138810214E-2</v>
      </c>
      <c r="E44" s="79">
        <f>SUM(('Appendix 2 2020-21'!E46-'Appendix 2 2019-20'!E44)/'Appendix 2 2019-20'!E44)</f>
        <v>1.7632241813601974E-2</v>
      </c>
      <c r="F44" s="75">
        <f>SUM(('Appendix 2 2020-21'!F46-'Appendix 2 2019-20'!F44)/'Appendix 2 2019-20'!F44)</f>
        <v>1.7516743946419364E-2</v>
      </c>
      <c r="G44" s="75">
        <f>SUM(('Appendix 2 2020-21'!G46-'Appendix 2 2019-20'!G44)/'Appendix 2 2019-20'!G44)</f>
        <v>1.7436791630339954E-2</v>
      </c>
      <c r="H44" s="75">
        <f>SUM(('Appendix 2 2020-21'!H46-'Appendix 2 2019-20'!H44)/'Appendix 2 2019-20'!H44)</f>
        <v>1.7378163959199125E-2</v>
      </c>
      <c r="I44" s="75">
        <f>SUM(('Appendix 2 2020-21'!I46-'Appendix 2 2019-20'!I44)/'Appendix 2 2019-20'!I44)</f>
        <v>1.7632241813601974E-2</v>
      </c>
    </row>
    <row r="45" spans="1:9" ht="15" x14ac:dyDescent="0.2">
      <c r="A45" s="12" t="s">
        <v>14</v>
      </c>
      <c r="B45" s="75">
        <f>SUM(('Appendix 2 2020-21'!B47-'Appendix 2 2019-20'!B45)/'Appendix 2 2019-20'!B45)</f>
        <v>1.9968417299169618E-2</v>
      </c>
      <c r="C45" s="75">
        <f>SUM(('Appendix 2 2020-21'!C47-'Appendix 2 2019-20'!C45)/'Appendix 2 2019-20'!C45)</f>
        <v>1.9953717853556274E-2</v>
      </c>
      <c r="D45" s="75">
        <f>SUM(('Appendix 2 2020-21'!D47-'Appendix 2 2019-20'!D45)/'Appendix 2 2019-20'!D45)</f>
        <v>1.9942693409742224E-2</v>
      </c>
      <c r="E45" s="79">
        <f>SUM(('Appendix 2 2020-21'!E47-'Appendix 2 2019-20'!E45)/'Appendix 2 2019-20'!E45)</f>
        <v>1.9934118925527038E-2</v>
      </c>
      <c r="F45" s="75">
        <f>SUM(('Appendix 2 2020-21'!F47-'Appendix 2 2019-20'!F45)/'Appendix 2 2019-20'!F45)</f>
        <v>1.9921647078436161E-2</v>
      </c>
      <c r="G45" s="75">
        <f>SUM(('Appendix 2 2020-21'!G47-'Appendix 2 2019-20'!G45)/'Appendix 2 2019-20'!G45)</f>
        <v>1.9913012812977478E-2</v>
      </c>
      <c r="H45" s="75">
        <f>SUM(('Appendix 2 2020-21'!H47-'Appendix 2 2019-20'!H45)/'Appendix 2 2019-20'!H45)</f>
        <v>1.9947838135213378E-2</v>
      </c>
      <c r="I45" s="75">
        <f>SUM(('Appendix 2 2020-21'!I47-'Appendix 2 2019-20'!I45)/'Appendix 2 2019-20'!I45)</f>
        <v>1.9934118925527038E-2</v>
      </c>
    </row>
    <row r="46" spans="1:9" ht="15" x14ac:dyDescent="0.2">
      <c r="A46" s="12"/>
      <c r="B46" s="75"/>
      <c r="C46" s="75"/>
      <c r="D46" s="75"/>
      <c r="E46" s="79"/>
      <c r="F46" s="75"/>
      <c r="G46" s="75"/>
      <c r="H46" s="75"/>
      <c r="I46" s="75"/>
    </row>
    <row r="47" spans="1:9" ht="15.75" x14ac:dyDescent="0.25">
      <c r="A47" s="16" t="s">
        <v>15</v>
      </c>
      <c r="B47" s="75">
        <f>SUM(('Appendix 2 2020-21'!B49-'Appendix 2 2019-20'!B47)/'Appendix 2 2019-20'!B47)</f>
        <v>1.98163363943934E-2</v>
      </c>
      <c r="C47" s="75">
        <f>SUM(('Appendix 2 2020-21'!C49-'Appendix 2 2019-20'!C47)/'Appendix 2 2019-20'!C47)</f>
        <v>1.9844229016488493E-2</v>
      </c>
      <c r="D47" s="75">
        <f>SUM(('Appendix 2 2020-21'!D49-'Appendix 2 2019-20'!D47)/'Appendix 2 2019-20'!D47)</f>
        <v>1.9791930981984399E-2</v>
      </c>
      <c r="E47" s="79">
        <f>SUM(('Appendix 2 2020-21'!E49-'Appendix 2 2019-20'!E47)/'Appendix 2 2019-20'!E47)</f>
        <v>1.9816336394393352E-2</v>
      </c>
      <c r="F47" s="75">
        <f>SUM(('Appendix 2 2020-21'!F49-'Appendix 2 2019-20'!F47)/'Appendix 2 2019-20'!F47)</f>
        <v>1.9798586945059402E-2</v>
      </c>
      <c r="G47" s="75">
        <f>SUM(('Appendix 2 2020-21'!G49-'Appendix 2 2019-20'!G47)/'Appendix 2 2019-20'!G47)</f>
        <v>1.9786299047491462E-2</v>
      </c>
      <c r="H47" s="75">
        <f>SUM(('Appendix 2 2020-21'!H49-'Appendix 2 2019-20'!H47)/'Appendix 2 2019-20'!H47)</f>
        <v>1.9816336394393428E-2</v>
      </c>
      <c r="I47" s="75">
        <f>SUM(('Appendix 2 2020-21'!I49-'Appendix 2 2019-20'!I47)/'Appendix 2 2019-20'!I47)</f>
        <v>1.9816336394393352E-2</v>
      </c>
    </row>
    <row r="48" spans="1:9" ht="15" x14ac:dyDescent="0.2">
      <c r="A48" s="12" t="s">
        <v>25</v>
      </c>
      <c r="B48" s="75">
        <f>SUM(('Appendix 2 2020-21'!B50-'Appendix 2 2019-20'!B48)/'Appendix 2 2019-20'!B48)</f>
        <v>4.8502036067480998E-2</v>
      </c>
      <c r="C48" s="75">
        <f>SUM(('Appendix 2 2020-21'!C50-'Appendix 2 2019-20'!C48)/'Appendix 2 2019-20'!C48)</f>
        <v>4.8491647968087769E-2</v>
      </c>
      <c r="D48" s="75">
        <f>SUM(('Appendix 2 2020-21'!D50-'Appendix 2 2019-20'!D48)/'Appendix 2 2019-20'!D48)</f>
        <v>4.8483856893542676E-2</v>
      </c>
      <c r="E48" s="79">
        <f>SUM(('Appendix 2 2020-21'!E50-'Appendix 2 2019-20'!E48)/'Appendix 2 2019-20'!E48)</f>
        <v>4.8477797168896643E-2</v>
      </c>
      <c r="F48" s="75">
        <f>SUM(('Appendix 2 2020-21'!F50-'Appendix 2 2019-20'!F48)/'Appendix 2 2019-20'!F48)</f>
        <v>4.8468983023956726E-2</v>
      </c>
      <c r="G48" s="75">
        <f>SUM(('Appendix 2 2020-21'!G50-'Appendix 2 2019-20'!G48)/'Appendix 2 2019-20'!G48)</f>
        <v>4.84628809236139E-2</v>
      </c>
      <c r="H48" s="75">
        <f>SUM(('Appendix 2 2020-21'!H50-'Appendix 2 2019-20'!H48)/'Appendix 2 2019-20'!H48)</f>
        <v>4.8487492728330472E-2</v>
      </c>
      <c r="I48" s="75">
        <f>SUM(('Appendix 2 2020-21'!I50-'Appendix 2 2019-20'!I48)/'Appendix 2 2019-20'!I48)</f>
        <v>4.8477797168896643E-2</v>
      </c>
    </row>
    <row r="49" spans="1:9" ht="15" x14ac:dyDescent="0.2">
      <c r="A49" s="12" t="s">
        <v>17</v>
      </c>
      <c r="B49" s="75">
        <f>SUM(('Appendix 2 2020-21'!B51-'Appendix 2 2019-20'!B49)/'Appendix 2 2019-20'!B49)</f>
        <v>3.9899103367986702E-2</v>
      </c>
      <c r="C49" s="75">
        <f>SUM(('Appendix 2 2020-21'!C51-'Appendix 2 2019-20'!C49)/'Appendix 2 2019-20'!C49)</f>
        <v>3.9906514241697374E-2</v>
      </c>
      <c r="D49" s="75">
        <f>SUM(('Appendix 2 2020-21'!D51-'Appendix 2 2019-20'!D49)/'Appendix 2 2019-20'!D49)</f>
        <v>3.9896448457832551E-2</v>
      </c>
      <c r="E49" s="79">
        <f>SUM(('Appendix 2 2020-21'!E51-'Appendix 2 2019-20'!E49)/'Appendix 2 2019-20'!E49)</f>
        <v>3.990250743789283E-2</v>
      </c>
      <c r="F49" s="75">
        <f>SUM(('Appendix 2 2020-21'!F51-'Appendix 2 2019-20'!F49)/'Appendix 2 2019-20'!F49)</f>
        <v>3.9899957665827344E-2</v>
      </c>
      <c r="G49" s="75">
        <f>SUM(('Appendix 2 2020-21'!G51-'Appendix 2 2019-20'!G49)/'Appendix 2 2019-20'!G49)</f>
        <v>3.9903093833072674E-2</v>
      </c>
      <c r="H49" s="75">
        <f>SUM(('Appendix 2 2020-21'!H51-'Appendix 2 2019-20'!H49)/'Appendix 2 2019-20'!H49)</f>
        <v>3.9901145809930282E-2</v>
      </c>
      <c r="I49" s="75">
        <f>SUM(('Appendix 2 2020-21'!I51-'Appendix 2 2019-20'!I49)/'Appendix 2 2019-20'!I49)</f>
        <v>3.990250743789283E-2</v>
      </c>
    </row>
    <row r="50" spans="1:9" ht="15.75" x14ac:dyDescent="0.25">
      <c r="A50" s="16" t="s">
        <v>18</v>
      </c>
      <c r="B50" s="75">
        <f>SUM(('Appendix 2 2020-21'!B52-'Appendix 2 2019-20'!B50)/'Appendix 2 2019-20'!B50)</f>
        <v>3.7653742709497985E-2</v>
      </c>
      <c r="C50" s="75">
        <f>SUM(('Appendix 2 2020-21'!C52-'Appendix 2 2019-20'!C50)/'Appendix 2 2019-20'!C50)</f>
        <v>3.7662539501631925E-2</v>
      </c>
      <c r="D50" s="75">
        <f>SUM(('Appendix 2 2020-21'!D52-'Appendix 2 2019-20'!D50)/'Appendix 2 2019-20'!D50)</f>
        <v>3.7646045578686158E-2</v>
      </c>
      <c r="E50" s="79">
        <f>SUM(('Appendix 2 2020-21'!E52-'Appendix 2 2019-20'!E50)/'Appendix 2 2019-20'!E50)</f>
        <v>3.7653742709498159E-2</v>
      </c>
      <c r="F50" s="75">
        <f>SUM(('Appendix 2 2020-21'!F52-'Appendix 2 2019-20'!F50)/'Appendix 2 2019-20'!F50)</f>
        <v>3.7648144790413098E-2</v>
      </c>
      <c r="G50" s="75">
        <f>SUM(('Appendix 2 2020-21'!G52-'Appendix 2 2019-20'!G50)/'Appendix 2 2019-20'!G50)</f>
        <v>3.7647887471276884E-2</v>
      </c>
      <c r="H50" s="75">
        <f>SUM(('Appendix 2 2020-21'!H52-'Appendix 2 2019-20'!H50)/'Appendix 2 2019-20'!H50)</f>
        <v>3.7653742709497881E-2</v>
      </c>
      <c r="I50" s="75">
        <f>SUM(('Appendix 2 2020-21'!I52-'Appendix 2 2019-20'!I50)/'Appendix 2 2019-20'!I50)</f>
        <v>3.7653742709498159E-2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7"/>
  <sheetViews>
    <sheetView topLeftCell="A34" workbookViewId="0">
      <selection activeCell="F65" sqref="F65"/>
    </sheetView>
  </sheetViews>
  <sheetFormatPr defaultRowHeight="12.75" x14ac:dyDescent="0.2"/>
  <cols>
    <col min="3" max="3" width="9.28515625" bestFit="1" customWidth="1"/>
    <col min="4" max="4" width="9.5703125" bestFit="1" customWidth="1"/>
    <col min="5" max="5" width="10" customWidth="1"/>
    <col min="6" max="6" width="10.42578125" customWidth="1"/>
    <col min="7" max="7" width="10.28515625" customWidth="1"/>
    <col min="8" max="8" width="10.5703125" customWidth="1"/>
    <col min="9" max="9" width="10.42578125" customWidth="1"/>
    <col min="10" max="10" width="10.5703125" customWidth="1"/>
    <col min="13" max="14" width="13.5703125" bestFit="1" customWidth="1"/>
  </cols>
  <sheetData>
    <row r="3" spans="1:21" x14ac:dyDescent="0.2">
      <c r="A3" s="52" t="s">
        <v>48</v>
      </c>
    </row>
    <row r="4" spans="1:21" ht="15" x14ac:dyDescent="0.2">
      <c r="C4" s="12">
        <v>185.07</v>
      </c>
      <c r="D4" s="12">
        <v>215.92</v>
      </c>
      <c r="E4" s="12">
        <v>246.76</v>
      </c>
      <c r="F4" s="43">
        <v>277.61</v>
      </c>
      <c r="G4" s="12">
        <v>339.3</v>
      </c>
      <c r="H4" s="12">
        <v>400.99</v>
      </c>
      <c r="I4" s="12">
        <v>462.68</v>
      </c>
      <c r="J4" s="12">
        <v>555.22</v>
      </c>
      <c r="M4" s="72">
        <v>181.46</v>
      </c>
      <c r="N4" s="72">
        <v>211.70333299999999</v>
      </c>
      <c r="O4" s="72">
        <v>241.94666699999999</v>
      </c>
      <c r="P4" s="72">
        <v>272.19</v>
      </c>
      <c r="Q4" s="72">
        <v>332.67666700000001</v>
      </c>
      <c r="R4" s="72">
        <v>393.16333300000002</v>
      </c>
      <c r="S4" s="72">
        <v>453.65</v>
      </c>
      <c r="T4" s="72">
        <v>544.38</v>
      </c>
      <c r="U4" s="71"/>
    </row>
    <row r="5" spans="1:21" x14ac:dyDescent="0.2">
      <c r="M5">
        <f t="shared" ref="M5:T5" si="0">M4/100*101.99</f>
        <v>185.071054</v>
      </c>
      <c r="N5">
        <f t="shared" si="0"/>
        <v>215.91622932669998</v>
      </c>
      <c r="O5">
        <f t="shared" si="0"/>
        <v>246.76140567329998</v>
      </c>
      <c r="P5">
        <f t="shared" si="0"/>
        <v>277.60658099999995</v>
      </c>
      <c r="Q5">
        <f t="shared" si="0"/>
        <v>339.29693267329998</v>
      </c>
      <c r="R5">
        <f t="shared" si="0"/>
        <v>400.98728332670004</v>
      </c>
      <c r="S5">
        <f t="shared" si="0"/>
        <v>462.67763500000001</v>
      </c>
      <c r="T5">
        <f t="shared" si="0"/>
        <v>555.2131619999999</v>
      </c>
    </row>
    <row r="6" spans="1:21" x14ac:dyDescent="0.2">
      <c r="C6" s="65"/>
      <c r="D6" s="65"/>
      <c r="E6" s="65"/>
      <c r="F6" s="65"/>
      <c r="G6" s="65"/>
      <c r="H6" s="65"/>
      <c r="I6" s="65"/>
      <c r="J6" s="65"/>
    </row>
    <row r="7" spans="1:21" x14ac:dyDescent="0.2">
      <c r="A7" s="52" t="s">
        <v>47</v>
      </c>
      <c r="C7" s="74">
        <f>F7/9*6</f>
        <v>190.61198666666667</v>
      </c>
      <c r="D7" s="74">
        <f>F7/9*7</f>
        <v>222.38065111111109</v>
      </c>
      <c r="E7" s="74">
        <f>F7/9*8</f>
        <v>254.14931555555555</v>
      </c>
      <c r="F7" s="74">
        <v>285.91798</v>
      </c>
      <c r="G7" s="74">
        <f>F7/9*11</f>
        <v>349.45530888888885</v>
      </c>
      <c r="H7" s="74">
        <f>F7/9*13</f>
        <v>412.99263777777776</v>
      </c>
      <c r="I7" s="74">
        <f>F7/9*15</f>
        <v>476.52996666666667</v>
      </c>
      <c r="J7" s="74">
        <f>F7/9*18</f>
        <v>571.83596</v>
      </c>
      <c r="M7" s="73">
        <v>181.46</v>
      </c>
      <c r="N7" s="73">
        <v>211.70333299999999</v>
      </c>
      <c r="O7" s="73">
        <v>241.94666699999999</v>
      </c>
      <c r="P7" s="73">
        <v>272.19</v>
      </c>
      <c r="Q7" s="73">
        <v>332.67666700000001</v>
      </c>
      <c r="R7" s="73">
        <v>393.16333300000002</v>
      </c>
      <c r="S7" s="73">
        <v>453.65</v>
      </c>
      <c r="T7" s="73">
        <v>544.38</v>
      </c>
    </row>
    <row r="8" spans="1:21" x14ac:dyDescent="0.2">
      <c r="C8" s="70"/>
      <c r="D8" s="70"/>
      <c r="E8" s="70"/>
      <c r="F8" s="70"/>
      <c r="G8" s="70"/>
      <c r="H8" s="70"/>
      <c r="I8" s="70"/>
      <c r="J8" s="70"/>
      <c r="M8" s="65">
        <f t="shared" ref="M8:T8" si="1">M7/100*101.99</f>
        <v>185.071054</v>
      </c>
      <c r="N8" s="65">
        <f t="shared" si="1"/>
        <v>215.91622932669998</v>
      </c>
      <c r="O8" s="65">
        <f t="shared" si="1"/>
        <v>246.76140567329998</v>
      </c>
      <c r="P8" s="65">
        <f t="shared" si="1"/>
        <v>277.60658099999995</v>
      </c>
      <c r="Q8" s="65">
        <f t="shared" si="1"/>
        <v>339.29693267329998</v>
      </c>
      <c r="R8" s="65">
        <f t="shared" si="1"/>
        <v>400.98728332670004</v>
      </c>
      <c r="S8" s="65">
        <f t="shared" si="1"/>
        <v>462.67763500000001</v>
      </c>
      <c r="T8" s="65">
        <f t="shared" si="1"/>
        <v>555.2131619999999</v>
      </c>
    </row>
    <row r="9" spans="1:21" x14ac:dyDescent="0.2">
      <c r="C9" s="28">
        <f t="shared" ref="C9:J9" si="2">SUM((C7-C4)/C4)</f>
        <v>2.994535401019438E-2</v>
      </c>
      <c r="D9" s="28">
        <f t="shared" si="2"/>
        <v>2.9921503849162215E-2</v>
      </c>
      <c r="E9" s="28">
        <f t="shared" si="2"/>
        <v>2.9945354010194339E-2</v>
      </c>
      <c r="F9" s="28">
        <f t="shared" si="2"/>
        <v>2.9926803789488799E-2</v>
      </c>
      <c r="G9" s="28">
        <f t="shared" si="2"/>
        <v>2.9930176507187857E-2</v>
      </c>
      <c r="H9" s="28">
        <f t="shared" si="2"/>
        <v>2.9932511478534998E-2</v>
      </c>
      <c r="I9" s="28">
        <f t="shared" si="2"/>
        <v>2.993422379758507E-2</v>
      </c>
      <c r="J9" s="28">
        <f t="shared" si="2"/>
        <v>2.9926803789488799E-2</v>
      </c>
    </row>
    <row r="10" spans="1:21" x14ac:dyDescent="0.2">
      <c r="C10" s="52"/>
      <c r="F10" s="28"/>
    </row>
    <row r="11" spans="1:21" x14ac:dyDescent="0.2">
      <c r="C11" s="65"/>
      <c r="D11" s="65"/>
      <c r="E11" s="65"/>
      <c r="F11" s="65"/>
      <c r="G11" s="65"/>
      <c r="H11" s="65"/>
      <c r="I11" s="65"/>
      <c r="J11" s="65"/>
    </row>
    <row r="12" spans="1:21" x14ac:dyDescent="0.2">
      <c r="C12" s="28"/>
      <c r="D12" s="28"/>
      <c r="E12" s="28"/>
      <c r="F12" s="28"/>
      <c r="G12" s="28"/>
      <c r="H12" s="28"/>
      <c r="I12" s="28"/>
      <c r="J12" s="28"/>
    </row>
    <row r="14" spans="1:21" ht="15" x14ac:dyDescent="0.2">
      <c r="A14" s="52" t="s">
        <v>37</v>
      </c>
      <c r="C14" s="12">
        <v>111.31</v>
      </c>
      <c r="D14" s="12">
        <v>129.86000000000001</v>
      </c>
      <c r="E14" s="12">
        <v>148.41</v>
      </c>
      <c r="F14" s="43">
        <v>166.96</v>
      </c>
      <c r="G14" s="12">
        <v>204.06</v>
      </c>
      <c r="H14" s="12">
        <v>241.16</v>
      </c>
      <c r="I14" s="12">
        <v>278.27</v>
      </c>
      <c r="J14" s="12">
        <v>333.92</v>
      </c>
    </row>
    <row r="16" spans="1:21" x14ac:dyDescent="0.2">
      <c r="A16" s="52" t="s">
        <v>36</v>
      </c>
      <c r="C16">
        <f>C14/100*101.99</f>
        <v>113.52506899999999</v>
      </c>
      <c r="D16">
        <f t="shared" ref="D16:J16" si="3">D14/100*101.99</f>
        <v>132.44421400000002</v>
      </c>
      <c r="E16">
        <f t="shared" si="3"/>
        <v>151.363359</v>
      </c>
      <c r="F16">
        <f t="shared" si="3"/>
        <v>170.28250399999999</v>
      </c>
      <c r="G16">
        <f t="shared" si="3"/>
        <v>208.12079399999999</v>
      </c>
      <c r="H16">
        <f t="shared" si="3"/>
        <v>245.95908399999999</v>
      </c>
      <c r="I16">
        <f t="shared" si="3"/>
        <v>283.80757299999993</v>
      </c>
      <c r="J16">
        <f t="shared" si="3"/>
        <v>340.56500799999998</v>
      </c>
    </row>
    <row r="18" spans="1:10" x14ac:dyDescent="0.2">
      <c r="C18" s="65">
        <v>113.52</v>
      </c>
      <c r="D18" s="65">
        <v>132.44</v>
      </c>
      <c r="E18" s="65">
        <v>151.36000000000001</v>
      </c>
      <c r="F18" s="65">
        <v>170.28</v>
      </c>
      <c r="G18" s="65">
        <v>208.12</v>
      </c>
      <c r="H18" s="65">
        <v>245.96</v>
      </c>
      <c r="I18" s="65">
        <v>283.8</v>
      </c>
      <c r="J18" s="65">
        <v>340.56</v>
      </c>
    </row>
    <row r="19" spans="1:10" x14ac:dyDescent="0.2">
      <c r="C19" s="28">
        <f>SUM((C18-C14)/C14)</f>
        <v>1.9854460515676881E-2</v>
      </c>
      <c r="D19" s="28">
        <f t="shared" ref="D19:J19" si="4">SUM((D18-D14)/D14)</f>
        <v>1.9867549668874048E-2</v>
      </c>
      <c r="E19" s="28">
        <f t="shared" si="4"/>
        <v>1.9877366754261959E-2</v>
      </c>
      <c r="F19" s="28">
        <f t="shared" si="4"/>
        <v>1.9885002395783381E-2</v>
      </c>
      <c r="G19" s="28">
        <f t="shared" si="4"/>
        <v>1.9896108987552692E-2</v>
      </c>
      <c r="H19" s="28">
        <f t="shared" si="4"/>
        <v>1.9903798308177192E-2</v>
      </c>
      <c r="I19" s="28">
        <f t="shared" si="4"/>
        <v>1.9872785424228375E-2</v>
      </c>
      <c r="J19" s="28">
        <f t="shared" si="4"/>
        <v>1.9885002395783381E-2</v>
      </c>
    </row>
    <row r="21" spans="1:10" x14ac:dyDescent="0.2">
      <c r="C21">
        <f>F18/9*6</f>
        <v>113.52000000000001</v>
      </c>
      <c r="D21">
        <f>F18/9*7</f>
        <v>132.44</v>
      </c>
      <c r="E21">
        <f>F18/9*8</f>
        <v>151.36000000000001</v>
      </c>
      <c r="G21">
        <f>F18/9*11</f>
        <v>208.12</v>
      </c>
      <c r="H21">
        <f>F18/9*13</f>
        <v>245.96000000000004</v>
      </c>
      <c r="I21">
        <f>F18/9*15</f>
        <v>283.8</v>
      </c>
      <c r="J21">
        <f>F18/9*18</f>
        <v>340.56000000000006</v>
      </c>
    </row>
    <row r="23" spans="1:10" ht="15" x14ac:dyDescent="0.2">
      <c r="A23" s="52" t="s">
        <v>3</v>
      </c>
      <c r="C23" s="12">
        <v>32.69</v>
      </c>
      <c r="D23" s="12">
        <v>38.130000000000003</v>
      </c>
      <c r="E23" s="12">
        <v>43.58</v>
      </c>
      <c r="F23" s="43">
        <v>49.03</v>
      </c>
      <c r="G23" s="12">
        <v>59.93</v>
      </c>
      <c r="H23" s="12">
        <v>70.819999999999993</v>
      </c>
      <c r="I23" s="12">
        <v>81.72</v>
      </c>
      <c r="J23" s="12">
        <v>98.06</v>
      </c>
    </row>
    <row r="25" spans="1:10" x14ac:dyDescent="0.2">
      <c r="A25" s="52" t="s">
        <v>47</v>
      </c>
      <c r="C25" s="70">
        <f>F25/9*6</f>
        <v>33.440967733333338</v>
      </c>
      <c r="D25" s="70">
        <f>F25/9*7</f>
        <v>39.014462355555558</v>
      </c>
      <c r="E25" s="70">
        <f>F25/9*8</f>
        <v>44.587956977777779</v>
      </c>
      <c r="F25" s="70">
        <v>50.161451599999999</v>
      </c>
      <c r="G25" s="70">
        <f>F25/9*11</f>
        <v>61.308440844444448</v>
      </c>
      <c r="H25" s="70">
        <f>F25/9*13</f>
        <v>72.455430088888889</v>
      </c>
      <c r="I25" s="70">
        <f>F25/9*15</f>
        <v>83.60241933333333</v>
      </c>
      <c r="J25" s="70">
        <f>F25/9*18</f>
        <v>100.3229032</v>
      </c>
    </row>
    <row r="27" spans="1:10" x14ac:dyDescent="0.2">
      <c r="C27" s="28">
        <f>SUM((C25-C23)/C23)</f>
        <v>2.2972399306617926E-2</v>
      </c>
      <c r="D27" s="28">
        <f t="shared" ref="D27:J27" si="5">SUM((D25-D23)/D23)</f>
        <v>2.319597051024274E-2</v>
      </c>
      <c r="E27" s="28">
        <f t="shared" si="5"/>
        <v>2.3128888888888956E-2</v>
      </c>
      <c r="F27" s="28">
        <f t="shared" si="5"/>
        <v>2.3076720375280406E-2</v>
      </c>
      <c r="G27" s="28">
        <f t="shared" si="5"/>
        <v>2.3000848397204204E-2</v>
      </c>
      <c r="H27" s="28">
        <f t="shared" si="5"/>
        <v>2.3092771658979043E-2</v>
      </c>
      <c r="I27" s="28">
        <f t="shared" si="5"/>
        <v>2.3034989394680998E-2</v>
      </c>
      <c r="J27" s="28">
        <f t="shared" si="5"/>
        <v>2.3076720375280406E-2</v>
      </c>
    </row>
    <row r="28" spans="1:10" x14ac:dyDescent="0.2">
      <c r="C28" s="66">
        <f>SUM((C25-C23)/C23)</f>
        <v>2.2972399306617926E-2</v>
      </c>
      <c r="D28" s="66">
        <f t="shared" ref="D28:J28" si="6">SUM((D25-D23)/D23)</f>
        <v>2.319597051024274E-2</v>
      </c>
      <c r="E28" s="66">
        <f t="shared" si="6"/>
        <v>2.3128888888888956E-2</v>
      </c>
      <c r="F28" s="66">
        <f t="shared" si="6"/>
        <v>2.3076720375280406E-2</v>
      </c>
      <c r="G28" s="66">
        <f t="shared" si="6"/>
        <v>2.3000848397204204E-2</v>
      </c>
      <c r="H28" s="66">
        <f t="shared" si="6"/>
        <v>2.3092771658979043E-2</v>
      </c>
      <c r="I28" s="66">
        <f t="shared" si="6"/>
        <v>2.3034989394680998E-2</v>
      </c>
      <c r="J28" s="66">
        <f t="shared" si="6"/>
        <v>2.3076720375280406E-2</v>
      </c>
    </row>
    <row r="31" spans="1:10" x14ac:dyDescent="0.2">
      <c r="A31" s="52" t="s">
        <v>38</v>
      </c>
      <c r="B31" t="s">
        <v>45</v>
      </c>
      <c r="C31">
        <v>837.99</v>
      </c>
      <c r="D31">
        <v>977.66</v>
      </c>
      <c r="E31">
        <v>1117.32</v>
      </c>
      <c r="F31">
        <v>1256.99</v>
      </c>
      <c r="G31">
        <v>1536.32</v>
      </c>
      <c r="H31">
        <v>1815.65</v>
      </c>
      <c r="I31">
        <v>2094.98</v>
      </c>
      <c r="J31">
        <v>2513.98</v>
      </c>
    </row>
    <row r="32" spans="1:10" x14ac:dyDescent="0.2">
      <c r="C32" s="67">
        <v>16.440000000000001</v>
      </c>
      <c r="D32" s="67">
        <v>19.170000000000002</v>
      </c>
      <c r="E32" s="67">
        <v>21.92</v>
      </c>
      <c r="F32" s="67">
        <v>24.65</v>
      </c>
      <c r="G32" s="67">
        <v>30.13</v>
      </c>
      <c r="H32" s="67">
        <v>35.61</v>
      </c>
      <c r="I32" s="67">
        <v>41.09</v>
      </c>
      <c r="J32" s="67">
        <v>49.3</v>
      </c>
    </row>
    <row r="33" spans="1:10" x14ac:dyDescent="0.2">
      <c r="C33" s="69">
        <f>C31+C32</f>
        <v>854.43000000000006</v>
      </c>
      <c r="D33" s="69">
        <f t="shared" ref="D33:J33" si="7">D31+D32</f>
        <v>996.82999999999993</v>
      </c>
      <c r="E33" s="69">
        <f t="shared" si="7"/>
        <v>1139.24</v>
      </c>
      <c r="F33" s="69">
        <f t="shared" si="7"/>
        <v>1281.6400000000001</v>
      </c>
      <c r="G33" s="69">
        <f t="shared" si="7"/>
        <v>1566.45</v>
      </c>
      <c r="H33" s="69">
        <f t="shared" si="7"/>
        <v>1851.26</v>
      </c>
      <c r="I33" s="69">
        <f t="shared" si="7"/>
        <v>2136.0700000000002</v>
      </c>
      <c r="J33" s="69">
        <f t="shared" si="7"/>
        <v>2563.2800000000002</v>
      </c>
    </row>
    <row r="35" spans="1:10" x14ac:dyDescent="0.2">
      <c r="A35" s="52" t="s">
        <v>39</v>
      </c>
      <c r="C35" s="65">
        <f>C33/100*1.99</f>
        <v>17.003156999999998</v>
      </c>
      <c r="D35" s="65">
        <f t="shared" ref="D35:J35" si="8">D33/100*1.99</f>
        <v>19.836917</v>
      </c>
      <c r="E35" s="65">
        <f t="shared" si="8"/>
        <v>22.670876</v>
      </c>
      <c r="F35" s="65">
        <f t="shared" si="8"/>
        <v>25.504636000000001</v>
      </c>
      <c r="G35" s="65">
        <f t="shared" si="8"/>
        <v>31.172355</v>
      </c>
      <c r="H35" s="65">
        <f t="shared" si="8"/>
        <v>36.840074000000001</v>
      </c>
      <c r="I35" s="65">
        <f t="shared" si="8"/>
        <v>42.507792999999999</v>
      </c>
      <c r="J35" s="65">
        <f t="shared" si="8"/>
        <v>51.009272000000003</v>
      </c>
    </row>
    <row r="36" spans="1:10" x14ac:dyDescent="0.2">
      <c r="A36" s="52" t="s">
        <v>40</v>
      </c>
      <c r="C36" s="68">
        <f>C33/100*3</f>
        <v>25.632899999999999</v>
      </c>
      <c r="D36" s="68">
        <f t="shared" ref="D36:J36" si="9">D33/100*3</f>
        <v>29.904899999999998</v>
      </c>
      <c r="E36" s="68">
        <f t="shared" si="9"/>
        <v>34.177199999999999</v>
      </c>
      <c r="F36" s="68">
        <f t="shared" si="9"/>
        <v>38.449200000000005</v>
      </c>
      <c r="G36" s="68">
        <f t="shared" si="9"/>
        <v>46.993499999999997</v>
      </c>
      <c r="H36" s="68">
        <f t="shared" si="9"/>
        <v>55.537799999999997</v>
      </c>
      <c r="I36" s="68">
        <f t="shared" si="9"/>
        <v>64.082099999999997</v>
      </c>
      <c r="J36" s="68">
        <f t="shared" si="9"/>
        <v>76.898400000000009</v>
      </c>
    </row>
    <row r="37" spans="1:10" x14ac:dyDescent="0.2">
      <c r="C37" s="65">
        <f>C35+C36</f>
        <v>42.636056999999994</v>
      </c>
      <c r="D37" s="65">
        <f t="shared" ref="D37:J37" si="10">D35+D36</f>
        <v>49.741816999999998</v>
      </c>
      <c r="E37" s="65">
        <f t="shared" si="10"/>
        <v>56.848075999999999</v>
      </c>
      <c r="F37" s="65">
        <f t="shared" si="10"/>
        <v>63.95383600000001</v>
      </c>
      <c r="G37" s="65">
        <f t="shared" si="10"/>
        <v>78.165854999999993</v>
      </c>
      <c r="H37" s="65">
        <f t="shared" si="10"/>
        <v>92.377873999999991</v>
      </c>
      <c r="I37" s="65">
        <f t="shared" si="10"/>
        <v>106.58989299999999</v>
      </c>
      <c r="J37" s="65">
        <f t="shared" si="10"/>
        <v>127.90767200000002</v>
      </c>
    </row>
    <row r="39" spans="1:10" x14ac:dyDescent="0.2">
      <c r="C39" s="65">
        <f>C33+C37</f>
        <v>897.066057</v>
      </c>
      <c r="D39" s="65">
        <f t="shared" ref="D39:J39" si="11">D33+D37</f>
        <v>1046.571817</v>
      </c>
      <c r="E39" s="65">
        <f t="shared" si="11"/>
        <v>1196.088076</v>
      </c>
      <c r="F39" s="65">
        <f t="shared" si="11"/>
        <v>1345.593836</v>
      </c>
      <c r="G39" s="65">
        <f t="shared" si="11"/>
        <v>1644.615855</v>
      </c>
      <c r="H39" s="65">
        <f t="shared" si="11"/>
        <v>1943.637874</v>
      </c>
      <c r="I39" s="65">
        <f t="shared" si="11"/>
        <v>2242.659893</v>
      </c>
      <c r="J39" s="65">
        <f t="shared" si="11"/>
        <v>2691.187672</v>
      </c>
    </row>
    <row r="42" spans="1:10" x14ac:dyDescent="0.2">
      <c r="A42" s="52" t="s">
        <v>41</v>
      </c>
      <c r="C42" s="25">
        <v>897.07</v>
      </c>
      <c r="D42" s="25">
        <v>1046.57</v>
      </c>
      <c r="E42" s="25">
        <v>1196.0899999999999</v>
      </c>
      <c r="F42" s="25">
        <v>1345.59</v>
      </c>
      <c r="G42" s="25">
        <v>1644.62</v>
      </c>
      <c r="H42" s="25">
        <v>1943.64</v>
      </c>
      <c r="I42" s="25">
        <v>2242.66</v>
      </c>
      <c r="J42" s="25">
        <v>2691.19</v>
      </c>
    </row>
    <row r="45" spans="1:10" ht="15" x14ac:dyDescent="0.2">
      <c r="A45" s="52" t="s">
        <v>19</v>
      </c>
      <c r="C45" s="12">
        <v>28.37</v>
      </c>
      <c r="D45" s="12">
        <v>33.090000000000003</v>
      </c>
      <c r="E45" s="12">
        <v>37.82</v>
      </c>
      <c r="F45" s="40">
        <v>42.55</v>
      </c>
      <c r="G45" s="12">
        <v>52.01</v>
      </c>
      <c r="H45" s="12">
        <v>61.46</v>
      </c>
      <c r="I45" s="12">
        <v>70.92</v>
      </c>
      <c r="J45" s="12">
        <v>85.1</v>
      </c>
    </row>
    <row r="47" spans="1:10" x14ac:dyDescent="0.2">
      <c r="A47" s="69" t="s">
        <v>47</v>
      </c>
      <c r="B47" s="69"/>
      <c r="C47" s="70">
        <f>F47/9*6</f>
        <v>29.22</v>
      </c>
      <c r="D47" s="70">
        <f>F47/9*7</f>
        <v>34.090000000000003</v>
      </c>
      <c r="E47" s="70">
        <f>F47/9*8</f>
        <v>38.96</v>
      </c>
      <c r="F47" s="70">
        <v>43.83</v>
      </c>
      <c r="G47" s="70">
        <f>F47/9*11</f>
        <v>53.57</v>
      </c>
      <c r="H47" s="70">
        <f>F47/9*13</f>
        <v>63.31</v>
      </c>
      <c r="I47" s="70">
        <f>F47/9*15</f>
        <v>73.05</v>
      </c>
      <c r="J47" s="70">
        <f>F47/9*18</f>
        <v>87.66</v>
      </c>
    </row>
    <row r="49" spans="1:10" x14ac:dyDescent="0.2">
      <c r="C49" s="28">
        <f>SUM((C47-C45)/C45)</f>
        <v>2.9961226647867389E-2</v>
      </c>
      <c r="D49" s="28">
        <f t="shared" ref="D49:J49" si="12">SUM((D47-D45)/D45)</f>
        <v>3.0220610456331214E-2</v>
      </c>
      <c r="E49" s="28">
        <f t="shared" si="12"/>
        <v>3.014278159703862E-2</v>
      </c>
      <c r="F49" s="28">
        <f t="shared" si="12"/>
        <v>3.0082256169212718E-2</v>
      </c>
      <c r="G49" s="28">
        <f t="shared" si="12"/>
        <v>2.9994231878484951E-2</v>
      </c>
      <c r="H49" s="28">
        <f t="shared" si="12"/>
        <v>3.0100878620240828E-2</v>
      </c>
      <c r="I49" s="28">
        <f t="shared" si="12"/>
        <v>3.0033840947546468E-2</v>
      </c>
      <c r="J49" s="28">
        <f t="shared" si="12"/>
        <v>3.0082256169212718E-2</v>
      </c>
    </row>
    <row r="51" spans="1:10" ht="15" x14ac:dyDescent="0.2">
      <c r="A51" s="52" t="s">
        <v>42</v>
      </c>
      <c r="C51" s="12">
        <v>21.7</v>
      </c>
      <c r="D51" s="12">
        <v>25.32</v>
      </c>
      <c r="E51" s="12">
        <v>28.93</v>
      </c>
      <c r="F51" s="40">
        <v>32.549999999999997</v>
      </c>
      <c r="G51" s="12">
        <v>39.78</v>
      </c>
      <c r="H51" s="12">
        <v>47.02</v>
      </c>
      <c r="I51" s="12">
        <v>54.25</v>
      </c>
      <c r="J51" s="12">
        <v>65.099999999999994</v>
      </c>
    </row>
    <row r="53" spans="1:10" x14ac:dyDescent="0.2">
      <c r="A53" s="52" t="s">
        <v>47</v>
      </c>
      <c r="C53" s="65">
        <f>F53/9*6</f>
        <v>21.899550533333336</v>
      </c>
      <c r="D53" s="65">
        <f>F53/9*7</f>
        <v>25.549475622222225</v>
      </c>
      <c r="E53" s="65">
        <f>F53/9*8</f>
        <v>29.199400711111114</v>
      </c>
      <c r="F53" s="65">
        <v>32.849325800000003</v>
      </c>
      <c r="G53" s="65">
        <f>F53/9*11</f>
        <v>40.14917597777778</v>
      </c>
      <c r="H53" s="65">
        <f>F53/9*13</f>
        <v>47.449026155555558</v>
      </c>
      <c r="I53" s="65">
        <f>F53/9*15</f>
        <v>54.748876333333335</v>
      </c>
      <c r="J53" s="65">
        <f>F53/9*18</f>
        <v>65.698651600000005</v>
      </c>
    </row>
    <row r="55" spans="1:10" x14ac:dyDescent="0.2">
      <c r="C55" s="28">
        <f>SUM((C53-C51)/C51)</f>
        <v>9.1958771121353425E-3</v>
      </c>
      <c r="D55" s="28">
        <f t="shared" ref="D55:J55" si="13">SUM((D53-D51)/D51)</f>
        <v>9.0630182552221463E-3</v>
      </c>
      <c r="E55" s="28">
        <f t="shared" si="13"/>
        <v>9.3121573145908774E-3</v>
      </c>
      <c r="F55" s="28">
        <f t="shared" si="13"/>
        <v>9.1958771121353443E-3</v>
      </c>
      <c r="G55" s="28">
        <f t="shared" si="13"/>
        <v>9.2804418747556312E-3</v>
      </c>
      <c r="H55" s="28">
        <f t="shared" si="13"/>
        <v>9.1243333805945247E-3</v>
      </c>
      <c r="I55" s="28">
        <f t="shared" si="13"/>
        <v>9.1958771121352124E-3</v>
      </c>
      <c r="J55" s="28">
        <f t="shared" si="13"/>
        <v>9.1958771121353443E-3</v>
      </c>
    </row>
    <row r="57" spans="1:10" ht="15" x14ac:dyDescent="0.2">
      <c r="A57" s="52" t="s">
        <v>43</v>
      </c>
      <c r="C57" s="12">
        <v>7.21</v>
      </c>
      <c r="D57" s="12">
        <v>8.42</v>
      </c>
      <c r="E57" s="12">
        <v>9.6199999999999992</v>
      </c>
      <c r="F57" s="40">
        <v>10.82</v>
      </c>
      <c r="G57" s="12">
        <v>13.22</v>
      </c>
      <c r="H57" s="12">
        <v>15.63</v>
      </c>
      <c r="I57" s="12">
        <v>18.03</v>
      </c>
      <c r="J57" s="12">
        <v>21.64</v>
      </c>
    </row>
    <row r="59" spans="1:10" x14ac:dyDescent="0.2">
      <c r="A59" s="52" t="s">
        <v>49</v>
      </c>
      <c r="C59" s="25">
        <f>F59/9*6</f>
        <v>7.5871325333333335</v>
      </c>
      <c r="D59" s="25">
        <f>F59/9*7</f>
        <v>8.8516546222222221</v>
      </c>
      <c r="E59" s="25">
        <f>F59/9*8</f>
        <v>10.116176711111111</v>
      </c>
      <c r="F59" s="25">
        <v>11.380698799999999</v>
      </c>
      <c r="G59" s="25">
        <f>F59/9*11</f>
        <v>13.909742977777777</v>
      </c>
      <c r="H59" s="25">
        <f>F59/9*13</f>
        <v>16.438787155555556</v>
      </c>
      <c r="I59" s="25">
        <f>F59/9*15</f>
        <v>18.967831333333333</v>
      </c>
      <c r="J59" s="25">
        <f>F59/9*18</f>
        <v>22.761397599999999</v>
      </c>
    </row>
    <row r="61" spans="1:10" x14ac:dyDescent="0.2">
      <c r="C61" s="28">
        <f>SUM((C59-C57)/C57)</f>
        <v>5.230687008784099E-2</v>
      </c>
      <c r="D61" s="28">
        <f t="shared" ref="D61:J61" si="14">SUM((D59-D57)/D57)</f>
        <v>5.1265394563209284E-2</v>
      </c>
      <c r="E61" s="28">
        <f t="shared" si="14"/>
        <v>5.1577620697620744E-2</v>
      </c>
      <c r="F61" s="28">
        <f t="shared" si="14"/>
        <v>5.1820591497227265E-2</v>
      </c>
      <c r="G61" s="28">
        <f t="shared" si="14"/>
        <v>5.2174204067910429E-2</v>
      </c>
      <c r="H61" s="28">
        <f t="shared" si="14"/>
        <v>5.1745819293381623E-2</v>
      </c>
      <c r="I61" s="28">
        <f t="shared" si="14"/>
        <v>5.2015048992419946E-2</v>
      </c>
      <c r="J61" s="28">
        <f t="shared" si="14"/>
        <v>5.1820591497227265E-2</v>
      </c>
    </row>
    <row r="63" spans="1:10" ht="15" x14ac:dyDescent="0.2">
      <c r="A63" s="52" t="s">
        <v>44</v>
      </c>
      <c r="C63" s="12">
        <v>9.98</v>
      </c>
      <c r="D63" s="12">
        <v>11.64</v>
      </c>
      <c r="E63" s="12">
        <v>13.31</v>
      </c>
      <c r="F63" s="43">
        <v>14.97</v>
      </c>
      <c r="G63" s="12">
        <v>18.3</v>
      </c>
      <c r="H63" s="12">
        <v>21.62</v>
      </c>
      <c r="I63" s="12">
        <v>24.95</v>
      </c>
      <c r="J63" s="12">
        <v>29.94</v>
      </c>
    </row>
    <row r="65" spans="1:10" x14ac:dyDescent="0.2">
      <c r="A65" s="52" t="s">
        <v>49</v>
      </c>
      <c r="C65" s="65">
        <f>F65/9*6</f>
        <v>10.266666666666667</v>
      </c>
      <c r="D65" s="65">
        <f>F65/9*7</f>
        <v>11.977777777777778</v>
      </c>
      <c r="E65" s="65">
        <f>F65/9*8</f>
        <v>13.68888888888889</v>
      </c>
      <c r="F65" s="65">
        <v>15.4</v>
      </c>
      <c r="G65" s="65">
        <f>F65/9*11</f>
        <v>18.822222222222223</v>
      </c>
      <c r="H65" s="65">
        <f>F65/9*13</f>
        <v>22.244444444444447</v>
      </c>
      <c r="I65" s="65">
        <f>F65/9*15</f>
        <v>25.666666666666668</v>
      </c>
      <c r="J65" s="65">
        <f>F65/9*18</f>
        <v>30.800000000000004</v>
      </c>
    </row>
    <row r="67" spans="1:10" x14ac:dyDescent="0.2">
      <c r="C67" s="28">
        <f>SUM((C65-C63)/C63)</f>
        <v>2.8724114896459624E-2</v>
      </c>
      <c r="D67" s="28">
        <f t="shared" ref="D67:J67" si="15">SUM((D65-D63)/D63)</f>
        <v>2.9018709431080522E-2</v>
      </c>
      <c r="E67" s="28">
        <f t="shared" si="15"/>
        <v>2.8466483011937601E-2</v>
      </c>
      <c r="F67" s="28">
        <f t="shared" si="15"/>
        <v>2.8724114896459565E-2</v>
      </c>
      <c r="G67" s="28">
        <f t="shared" si="15"/>
        <v>2.8536733454766237E-2</v>
      </c>
      <c r="H67" s="28">
        <f t="shared" si="15"/>
        <v>2.8882721759687608E-2</v>
      </c>
      <c r="I67" s="28">
        <f t="shared" si="15"/>
        <v>2.8724114896459662E-2</v>
      </c>
      <c r="J67" s="28">
        <f t="shared" si="15"/>
        <v>2.8724114896459683E-2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E34" sqref="E34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29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26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 t="s">
        <v>12</v>
      </c>
      <c r="C3" s="9" t="s">
        <v>12</v>
      </c>
      <c r="D3" s="10" t="s">
        <v>12</v>
      </c>
      <c r="E3" s="11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 x14ac:dyDescent="0.2">
      <c r="A4" s="5" t="s">
        <v>24</v>
      </c>
      <c r="B4" s="12">
        <v>19.84</v>
      </c>
      <c r="C4" s="12">
        <v>23.15</v>
      </c>
      <c r="D4" s="13">
        <v>26.45</v>
      </c>
      <c r="E4" s="14">
        <v>29.76</v>
      </c>
      <c r="F4" s="12">
        <v>36.369999999999997</v>
      </c>
      <c r="G4" s="12">
        <v>42.99</v>
      </c>
      <c r="H4" s="12">
        <v>49.6</v>
      </c>
      <c r="I4" s="12">
        <v>59.52</v>
      </c>
    </row>
    <row r="5" spans="1:9" ht="15" x14ac:dyDescent="0.2">
      <c r="A5" s="12" t="s">
        <v>14</v>
      </c>
      <c r="B5" s="12">
        <v>171.04</v>
      </c>
      <c r="C5" s="12">
        <v>199.55</v>
      </c>
      <c r="D5" s="12">
        <v>228.05</v>
      </c>
      <c r="E5" s="14">
        <v>256.56</v>
      </c>
      <c r="F5" s="12">
        <v>313.57</v>
      </c>
      <c r="G5" s="12">
        <v>370.59</v>
      </c>
      <c r="H5" s="12">
        <v>427.6</v>
      </c>
      <c r="I5" s="12">
        <v>513.12</v>
      </c>
    </row>
    <row r="6" spans="1:9" ht="15" x14ac:dyDescent="0.2">
      <c r="A6" s="12"/>
      <c r="B6" s="15"/>
      <c r="C6" s="12"/>
      <c r="D6" s="13"/>
      <c r="E6" s="14"/>
      <c r="F6" s="12"/>
      <c r="G6" s="12"/>
      <c r="H6" s="12"/>
      <c r="I6" s="12"/>
    </row>
    <row r="7" spans="1:9" ht="15.75" x14ac:dyDescent="0.25">
      <c r="A7" s="16" t="s">
        <v>15</v>
      </c>
      <c r="B7" s="17">
        <f t="shared" ref="B7:I7" si="0">SUM(B4:B6)</f>
        <v>190.88</v>
      </c>
      <c r="C7" s="17">
        <f t="shared" si="0"/>
        <v>222.70000000000002</v>
      </c>
      <c r="D7" s="17">
        <f t="shared" si="0"/>
        <v>254.5</v>
      </c>
      <c r="E7" s="18">
        <f t="shared" si="0"/>
        <v>286.32</v>
      </c>
      <c r="F7" s="17">
        <f t="shared" si="0"/>
        <v>349.94</v>
      </c>
      <c r="G7" s="17">
        <f t="shared" si="0"/>
        <v>413.58</v>
      </c>
      <c r="H7" s="17">
        <f t="shared" si="0"/>
        <v>477.20000000000005</v>
      </c>
      <c r="I7" s="17">
        <f t="shared" si="0"/>
        <v>572.64</v>
      </c>
    </row>
    <row r="8" spans="1:9" ht="15" x14ac:dyDescent="0.2">
      <c r="A8" s="12" t="s">
        <v>25</v>
      </c>
      <c r="B8" s="12">
        <v>104.92</v>
      </c>
      <c r="C8" s="12">
        <v>122.41</v>
      </c>
      <c r="D8" s="12">
        <v>139.88999999999999</v>
      </c>
      <c r="E8" s="14">
        <v>157.38</v>
      </c>
      <c r="F8" s="12">
        <v>192.35</v>
      </c>
      <c r="G8" s="12">
        <v>227.33</v>
      </c>
      <c r="H8" s="12">
        <v>262.3</v>
      </c>
      <c r="I8" s="12">
        <v>314.76</v>
      </c>
    </row>
    <row r="9" spans="1:9" ht="15" x14ac:dyDescent="0.2">
      <c r="A9" s="12" t="s">
        <v>17</v>
      </c>
      <c r="B9" s="12">
        <v>789.89</v>
      </c>
      <c r="C9" s="12">
        <v>921.53</v>
      </c>
      <c r="D9" s="13">
        <v>1053.18</v>
      </c>
      <c r="E9" s="14">
        <v>1184.83</v>
      </c>
      <c r="F9" s="12">
        <v>1448.13</v>
      </c>
      <c r="G9" s="12">
        <v>1711.42</v>
      </c>
      <c r="H9" s="12">
        <v>1974.72</v>
      </c>
      <c r="I9" s="12">
        <v>2369.66</v>
      </c>
    </row>
    <row r="10" spans="1:9" ht="15.75" x14ac:dyDescent="0.25">
      <c r="A10" s="16" t="s">
        <v>18</v>
      </c>
      <c r="B10" s="16">
        <f t="shared" ref="B10:I10" si="1">SUM(B7:B9)</f>
        <v>1085.69</v>
      </c>
      <c r="C10" s="16">
        <f t="shared" si="1"/>
        <v>1266.6399999999999</v>
      </c>
      <c r="D10" s="16">
        <f t="shared" si="1"/>
        <v>1447.5700000000002</v>
      </c>
      <c r="E10" s="19">
        <f t="shared" si="1"/>
        <v>1628.53</v>
      </c>
      <c r="F10" s="16">
        <f t="shared" si="1"/>
        <v>1990.42</v>
      </c>
      <c r="G10" s="16">
        <f t="shared" si="1"/>
        <v>2352.33</v>
      </c>
      <c r="H10" s="16">
        <f t="shared" si="1"/>
        <v>2714.2200000000003</v>
      </c>
      <c r="I10" s="16">
        <f t="shared" si="1"/>
        <v>3257.06</v>
      </c>
    </row>
    <row r="11" spans="1:9" ht="15" x14ac:dyDescent="0.2">
      <c r="A11" s="12"/>
      <c r="B11" s="12"/>
      <c r="C11" s="12"/>
      <c r="D11" s="13"/>
      <c r="E11" s="14"/>
      <c r="F11" s="12"/>
      <c r="G11" s="12"/>
      <c r="H11" s="12"/>
      <c r="I11" s="12"/>
    </row>
    <row r="12" spans="1:9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11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 x14ac:dyDescent="0.2">
      <c r="A13" s="9"/>
      <c r="B13" s="9" t="s">
        <v>12</v>
      </c>
      <c r="C13" s="9" t="s">
        <v>12</v>
      </c>
      <c r="D13" s="10" t="s">
        <v>12</v>
      </c>
      <c r="E13" s="11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 x14ac:dyDescent="0.2">
      <c r="A14" s="5" t="s">
        <v>24</v>
      </c>
      <c r="B14" s="12">
        <v>26.51</v>
      </c>
      <c r="C14" s="12">
        <v>30.93</v>
      </c>
      <c r="D14" s="13">
        <v>35.35</v>
      </c>
      <c r="E14" s="14">
        <v>39.770000000000003</v>
      </c>
      <c r="F14" s="12">
        <v>48.61</v>
      </c>
      <c r="G14" s="12">
        <v>57.45</v>
      </c>
      <c r="H14" s="12">
        <v>66.28</v>
      </c>
      <c r="I14" s="12">
        <v>79.540000000000006</v>
      </c>
    </row>
    <row r="15" spans="1:9" ht="15" x14ac:dyDescent="0.2">
      <c r="A15" s="12" t="s">
        <v>14</v>
      </c>
      <c r="B15" s="12">
        <v>171.04</v>
      </c>
      <c r="C15" s="12">
        <v>199.55</v>
      </c>
      <c r="D15" s="12">
        <v>228.05</v>
      </c>
      <c r="E15" s="14">
        <v>256.56</v>
      </c>
      <c r="F15" s="12">
        <v>313.57</v>
      </c>
      <c r="G15" s="12">
        <v>370.59</v>
      </c>
      <c r="H15" s="12">
        <v>427.6</v>
      </c>
      <c r="I15" s="12">
        <v>513.12</v>
      </c>
    </row>
    <row r="16" spans="1:9" ht="15" x14ac:dyDescent="0.2">
      <c r="A16" s="12"/>
      <c r="B16" s="15"/>
      <c r="C16" s="12"/>
      <c r="D16" s="13"/>
      <c r="E16" s="14"/>
      <c r="F16" s="12"/>
      <c r="G16" s="12"/>
      <c r="H16" s="12"/>
      <c r="I16" s="12"/>
    </row>
    <row r="17" spans="1:9" ht="15.75" x14ac:dyDescent="0.25">
      <c r="A17" s="16" t="s">
        <v>15</v>
      </c>
      <c r="B17" s="17">
        <f t="shared" ref="B17:I17" si="2">SUM(B14:B16)</f>
        <v>197.54999999999998</v>
      </c>
      <c r="C17" s="17">
        <f t="shared" si="2"/>
        <v>230.48000000000002</v>
      </c>
      <c r="D17" s="17">
        <f t="shared" si="2"/>
        <v>263.40000000000003</v>
      </c>
      <c r="E17" s="18">
        <f t="shared" si="2"/>
        <v>296.33</v>
      </c>
      <c r="F17" s="17">
        <f t="shared" si="2"/>
        <v>362.18</v>
      </c>
      <c r="G17" s="17">
        <f t="shared" si="2"/>
        <v>428.03999999999996</v>
      </c>
      <c r="H17" s="17">
        <f t="shared" si="2"/>
        <v>493.88</v>
      </c>
      <c r="I17" s="17">
        <f t="shared" si="2"/>
        <v>592.66</v>
      </c>
    </row>
    <row r="18" spans="1:9" ht="15" x14ac:dyDescent="0.2">
      <c r="A18" s="12" t="s">
        <v>25</v>
      </c>
      <c r="B18" s="12">
        <v>104.92</v>
      </c>
      <c r="C18" s="12">
        <v>122.41</v>
      </c>
      <c r="D18" s="12">
        <v>139.88999999999999</v>
      </c>
      <c r="E18" s="14">
        <v>157.38</v>
      </c>
      <c r="F18" s="12">
        <v>192.35</v>
      </c>
      <c r="G18" s="12">
        <v>227.33</v>
      </c>
      <c r="H18" s="12">
        <v>262.3</v>
      </c>
      <c r="I18" s="12">
        <v>314.76</v>
      </c>
    </row>
    <row r="19" spans="1:9" ht="15" x14ac:dyDescent="0.2">
      <c r="A19" s="12" t="s">
        <v>17</v>
      </c>
      <c r="B19" s="12">
        <v>789.89</v>
      </c>
      <c r="C19" s="12">
        <v>921.53</v>
      </c>
      <c r="D19" s="13">
        <v>1053.18</v>
      </c>
      <c r="E19" s="14">
        <v>1184.83</v>
      </c>
      <c r="F19" s="12">
        <v>1448.13</v>
      </c>
      <c r="G19" s="12">
        <v>1711.42</v>
      </c>
      <c r="H19" s="12">
        <v>1974.72</v>
      </c>
      <c r="I19" s="12">
        <v>2369.66</v>
      </c>
    </row>
    <row r="20" spans="1:9" ht="15.75" x14ac:dyDescent="0.25">
      <c r="A20" s="16" t="s">
        <v>18</v>
      </c>
      <c r="B20" s="16">
        <f t="shared" ref="B20:I20" si="3">SUM(B17:B19)</f>
        <v>1092.3599999999999</v>
      </c>
      <c r="C20" s="16">
        <f t="shared" si="3"/>
        <v>1274.42</v>
      </c>
      <c r="D20" s="16">
        <f t="shared" si="3"/>
        <v>1456.47</v>
      </c>
      <c r="E20" s="19">
        <f t="shared" si="3"/>
        <v>1638.54</v>
      </c>
      <c r="F20" s="16">
        <f t="shared" si="3"/>
        <v>2002.66</v>
      </c>
      <c r="G20" s="16">
        <f t="shared" si="3"/>
        <v>2366.79</v>
      </c>
      <c r="H20" s="16">
        <f t="shared" si="3"/>
        <v>2730.9</v>
      </c>
      <c r="I20" s="16">
        <f t="shared" si="3"/>
        <v>3277.08</v>
      </c>
    </row>
    <row r="21" spans="1:9" ht="15.75" x14ac:dyDescent="0.25">
      <c r="A21" s="16"/>
      <c r="B21" s="12"/>
      <c r="C21" s="12"/>
      <c r="D21" s="13"/>
      <c r="E21" s="14"/>
      <c r="F21" s="12"/>
      <c r="G21" s="12"/>
      <c r="H21" s="12"/>
      <c r="I21" s="12"/>
    </row>
    <row r="22" spans="1:9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11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 x14ac:dyDescent="0.2">
      <c r="A23" s="9"/>
      <c r="B23" s="9" t="s">
        <v>12</v>
      </c>
      <c r="C23" s="9" t="s">
        <v>12</v>
      </c>
      <c r="D23" s="10" t="s">
        <v>12</v>
      </c>
      <c r="E23" s="11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9" ht="15" x14ac:dyDescent="0.2">
      <c r="A24" s="5" t="s">
        <v>24</v>
      </c>
      <c r="B24" s="12">
        <v>18.54</v>
      </c>
      <c r="C24" s="12">
        <v>21.63</v>
      </c>
      <c r="D24" s="13">
        <v>24.72</v>
      </c>
      <c r="E24" s="14">
        <v>27.81</v>
      </c>
      <c r="F24" s="12">
        <v>33.99</v>
      </c>
      <c r="G24" s="12">
        <v>40.17</v>
      </c>
      <c r="H24" s="12">
        <v>46.35</v>
      </c>
      <c r="I24" s="12">
        <v>55.62</v>
      </c>
    </row>
    <row r="25" spans="1:9" ht="15" x14ac:dyDescent="0.2">
      <c r="A25" s="12" t="s">
        <v>14</v>
      </c>
      <c r="B25" s="12">
        <v>171.04</v>
      </c>
      <c r="C25" s="12">
        <v>199.55</v>
      </c>
      <c r="D25" s="12">
        <v>228.05</v>
      </c>
      <c r="E25" s="14">
        <v>256.56</v>
      </c>
      <c r="F25" s="12">
        <v>313.57</v>
      </c>
      <c r="G25" s="12">
        <v>370.59</v>
      </c>
      <c r="H25" s="12">
        <v>427.6</v>
      </c>
      <c r="I25" s="12">
        <v>513.12</v>
      </c>
    </row>
    <row r="26" spans="1:9" ht="15" x14ac:dyDescent="0.2">
      <c r="A26" s="12"/>
      <c r="B26" s="15"/>
      <c r="C26" s="12"/>
      <c r="D26" s="13"/>
      <c r="E26" s="14"/>
      <c r="F26" s="12"/>
      <c r="G26" s="12"/>
      <c r="H26" s="12"/>
      <c r="I26" s="12"/>
    </row>
    <row r="27" spans="1:9" ht="15.75" x14ac:dyDescent="0.25">
      <c r="A27" s="16" t="s">
        <v>15</v>
      </c>
      <c r="B27" s="17">
        <f t="shared" ref="B27:I27" si="4">SUM(B24:B26)</f>
        <v>189.57999999999998</v>
      </c>
      <c r="C27" s="17">
        <f t="shared" si="4"/>
        <v>221.18</v>
      </c>
      <c r="D27" s="17">
        <f t="shared" si="4"/>
        <v>252.77</v>
      </c>
      <c r="E27" s="18">
        <f t="shared" si="4"/>
        <v>284.37</v>
      </c>
      <c r="F27" s="17">
        <f t="shared" si="4"/>
        <v>347.56</v>
      </c>
      <c r="G27" s="17">
        <f t="shared" si="4"/>
        <v>410.76</v>
      </c>
      <c r="H27" s="17">
        <f t="shared" si="4"/>
        <v>473.95000000000005</v>
      </c>
      <c r="I27" s="17">
        <f t="shared" si="4"/>
        <v>568.74</v>
      </c>
    </row>
    <row r="28" spans="1:9" ht="15" x14ac:dyDescent="0.2">
      <c r="A28" s="12" t="s">
        <v>25</v>
      </c>
      <c r="B28" s="12">
        <v>104.92</v>
      </c>
      <c r="C28" s="12">
        <v>122.41</v>
      </c>
      <c r="D28" s="12">
        <v>139.88999999999999</v>
      </c>
      <c r="E28" s="14">
        <v>157.38</v>
      </c>
      <c r="F28" s="12">
        <v>192.35</v>
      </c>
      <c r="G28" s="12">
        <v>227.33</v>
      </c>
      <c r="H28" s="12">
        <v>262.3</v>
      </c>
      <c r="I28" s="12">
        <v>314.76</v>
      </c>
    </row>
    <row r="29" spans="1:9" ht="15" x14ac:dyDescent="0.2">
      <c r="A29" s="12" t="s">
        <v>17</v>
      </c>
      <c r="B29" s="12">
        <v>789.89</v>
      </c>
      <c r="C29" s="12">
        <v>921.53</v>
      </c>
      <c r="D29" s="13">
        <v>1053.18</v>
      </c>
      <c r="E29" s="14">
        <v>1184.83</v>
      </c>
      <c r="F29" s="12">
        <v>1448.13</v>
      </c>
      <c r="G29" s="12">
        <v>1711.42</v>
      </c>
      <c r="H29" s="12">
        <v>1974.72</v>
      </c>
      <c r="I29" s="12">
        <v>2369.66</v>
      </c>
    </row>
    <row r="30" spans="1:9" ht="15.75" x14ac:dyDescent="0.25">
      <c r="A30" s="16" t="s">
        <v>18</v>
      </c>
      <c r="B30" s="16">
        <f t="shared" ref="B30:I30" si="5">SUM(B27:B29)</f>
        <v>1084.3899999999999</v>
      </c>
      <c r="C30" s="16">
        <f t="shared" si="5"/>
        <v>1265.1199999999999</v>
      </c>
      <c r="D30" s="16">
        <f t="shared" si="5"/>
        <v>1445.8400000000001</v>
      </c>
      <c r="E30" s="19">
        <f t="shared" si="5"/>
        <v>1626.58</v>
      </c>
      <c r="F30" s="16">
        <f t="shared" si="5"/>
        <v>1988.04</v>
      </c>
      <c r="G30" s="16">
        <f t="shared" si="5"/>
        <v>2349.5100000000002</v>
      </c>
      <c r="H30" s="16">
        <f t="shared" si="5"/>
        <v>2710.9700000000003</v>
      </c>
      <c r="I30" s="16">
        <f t="shared" si="5"/>
        <v>3253.16</v>
      </c>
    </row>
    <row r="31" spans="1:9" ht="15.75" x14ac:dyDescent="0.25">
      <c r="A31" s="1"/>
      <c r="B31" s="87" t="s">
        <v>26</v>
      </c>
      <c r="C31" s="87"/>
      <c r="D31" s="87"/>
      <c r="E31" s="87"/>
      <c r="F31" s="87"/>
      <c r="G31" s="87"/>
      <c r="H31" s="87"/>
      <c r="I31" s="2" t="s">
        <v>21</v>
      </c>
    </row>
    <row r="32" spans="1:9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11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 t="s">
        <v>12</v>
      </c>
      <c r="C33" s="9" t="s">
        <v>12</v>
      </c>
      <c r="D33" s="10" t="s">
        <v>12</v>
      </c>
      <c r="E33" s="11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 x14ac:dyDescent="0.2">
      <c r="A34" s="5" t="s">
        <v>24</v>
      </c>
      <c r="B34" s="12">
        <v>5.96</v>
      </c>
      <c r="C34" s="12">
        <v>6.95</v>
      </c>
      <c r="D34" s="13">
        <v>7.95</v>
      </c>
      <c r="E34" s="14">
        <v>8.94</v>
      </c>
      <c r="F34" s="12">
        <v>10.93</v>
      </c>
      <c r="G34" s="12">
        <v>12.91</v>
      </c>
      <c r="H34" s="12">
        <v>14.9</v>
      </c>
      <c r="I34" s="12">
        <v>17.88</v>
      </c>
    </row>
    <row r="35" spans="1:9" ht="15" x14ac:dyDescent="0.2">
      <c r="A35" s="12" t="s">
        <v>14</v>
      </c>
      <c r="B35" s="12">
        <v>171.04</v>
      </c>
      <c r="C35" s="12">
        <v>199.55</v>
      </c>
      <c r="D35" s="12">
        <v>228.05</v>
      </c>
      <c r="E35" s="14">
        <v>256.56</v>
      </c>
      <c r="F35" s="12">
        <v>313.57</v>
      </c>
      <c r="G35" s="12">
        <v>370.59</v>
      </c>
      <c r="H35" s="12">
        <v>427.6</v>
      </c>
      <c r="I35" s="12">
        <v>513.12</v>
      </c>
    </row>
    <row r="36" spans="1:9" ht="15" x14ac:dyDescent="0.2">
      <c r="A36" s="12"/>
      <c r="B36" s="15"/>
      <c r="C36" s="12"/>
      <c r="D36" s="13"/>
      <c r="E36" s="14"/>
      <c r="F36" s="12"/>
      <c r="G36" s="12"/>
      <c r="H36" s="12"/>
      <c r="I36" s="12"/>
    </row>
    <row r="37" spans="1:9" ht="15.75" x14ac:dyDescent="0.25">
      <c r="A37" s="16" t="s">
        <v>15</v>
      </c>
      <c r="B37" s="17">
        <f t="shared" ref="B37:I37" si="6">SUM(B34:B36)</f>
        <v>177</v>
      </c>
      <c r="C37" s="17">
        <f t="shared" si="6"/>
        <v>206.5</v>
      </c>
      <c r="D37" s="17">
        <f t="shared" si="6"/>
        <v>236</v>
      </c>
      <c r="E37" s="18">
        <f t="shared" si="6"/>
        <v>265.5</v>
      </c>
      <c r="F37" s="17">
        <f t="shared" si="6"/>
        <v>324.5</v>
      </c>
      <c r="G37" s="17">
        <f t="shared" si="6"/>
        <v>383.5</v>
      </c>
      <c r="H37" s="17">
        <f t="shared" si="6"/>
        <v>442.5</v>
      </c>
      <c r="I37" s="17">
        <f t="shared" si="6"/>
        <v>531</v>
      </c>
    </row>
    <row r="38" spans="1:9" ht="15" x14ac:dyDescent="0.2">
      <c r="A38" s="12" t="s">
        <v>25</v>
      </c>
      <c r="B38" s="12">
        <v>104.92</v>
      </c>
      <c r="C38" s="12">
        <v>122.41</v>
      </c>
      <c r="D38" s="12">
        <v>139.88999999999999</v>
      </c>
      <c r="E38" s="14">
        <v>157.38</v>
      </c>
      <c r="F38" s="12">
        <v>192.35</v>
      </c>
      <c r="G38" s="12">
        <v>227.33</v>
      </c>
      <c r="H38" s="12">
        <v>262.3</v>
      </c>
      <c r="I38" s="12">
        <v>314.76</v>
      </c>
    </row>
    <row r="39" spans="1:9" ht="15" x14ac:dyDescent="0.2">
      <c r="A39" s="12" t="s">
        <v>17</v>
      </c>
      <c r="B39" s="12">
        <v>789.89</v>
      </c>
      <c r="C39" s="12">
        <v>921.53</v>
      </c>
      <c r="D39" s="13">
        <v>1053.18</v>
      </c>
      <c r="E39" s="14">
        <v>1184.83</v>
      </c>
      <c r="F39" s="12">
        <v>1448.13</v>
      </c>
      <c r="G39" s="12">
        <v>1711.42</v>
      </c>
      <c r="H39" s="12">
        <v>1974.72</v>
      </c>
      <c r="I39" s="12">
        <v>2369.66</v>
      </c>
    </row>
    <row r="40" spans="1:9" ht="15.75" x14ac:dyDescent="0.25">
      <c r="A40" s="16" t="s">
        <v>18</v>
      </c>
      <c r="B40" s="16">
        <f t="shared" ref="B40:I40" si="7">SUM(B37:B39)</f>
        <v>1071.81</v>
      </c>
      <c r="C40" s="16">
        <f t="shared" si="7"/>
        <v>1250.44</v>
      </c>
      <c r="D40" s="16">
        <f t="shared" si="7"/>
        <v>1429.0700000000002</v>
      </c>
      <c r="E40" s="19">
        <f t="shared" si="7"/>
        <v>1607.71</v>
      </c>
      <c r="F40" s="16">
        <f t="shared" si="7"/>
        <v>1964.98</v>
      </c>
      <c r="G40" s="16">
        <f t="shared" si="7"/>
        <v>2322.25</v>
      </c>
      <c r="H40" s="16">
        <f t="shared" si="7"/>
        <v>2679.52</v>
      </c>
      <c r="I40" s="16">
        <f t="shared" si="7"/>
        <v>3215.42</v>
      </c>
    </row>
    <row r="41" spans="1:9" ht="15.75" x14ac:dyDescent="0.25">
      <c r="A41" s="16"/>
      <c r="B41" s="12"/>
      <c r="C41" s="12"/>
      <c r="D41" s="13"/>
      <c r="E41" s="14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 t="s">
        <v>12</v>
      </c>
      <c r="C43" s="9" t="s">
        <v>12</v>
      </c>
      <c r="D43" s="10" t="s">
        <v>12</v>
      </c>
      <c r="E43" s="11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 x14ac:dyDescent="0.2">
      <c r="A44" s="12" t="s">
        <v>13</v>
      </c>
      <c r="B44" s="12">
        <v>9.2200000000000006</v>
      </c>
      <c r="C44" s="12">
        <v>10.76</v>
      </c>
      <c r="D44" s="12">
        <v>12.29</v>
      </c>
      <c r="E44" s="14">
        <v>13.83</v>
      </c>
      <c r="F44" s="12">
        <v>16.899999999999999</v>
      </c>
      <c r="G44" s="12">
        <v>19.98</v>
      </c>
      <c r="H44" s="12">
        <v>23.05</v>
      </c>
      <c r="I44" s="12">
        <v>27.66</v>
      </c>
    </row>
    <row r="45" spans="1:9" ht="15" x14ac:dyDescent="0.2">
      <c r="A45" s="12" t="s">
        <v>14</v>
      </c>
      <c r="B45" s="12">
        <v>171.04</v>
      </c>
      <c r="C45" s="12">
        <v>199.55</v>
      </c>
      <c r="D45" s="12">
        <v>228.05</v>
      </c>
      <c r="E45" s="14">
        <v>256.56</v>
      </c>
      <c r="F45" s="12">
        <v>313.57</v>
      </c>
      <c r="G45" s="12">
        <v>370.59</v>
      </c>
      <c r="H45" s="12">
        <v>427.6</v>
      </c>
      <c r="I45" s="12">
        <v>513.12</v>
      </c>
    </row>
    <row r="46" spans="1:9" ht="15" x14ac:dyDescent="0.2">
      <c r="A46" s="12"/>
      <c r="B46" s="23"/>
      <c r="C46" s="12"/>
      <c r="D46" s="13"/>
      <c r="E46" s="14"/>
      <c r="F46" s="12"/>
      <c r="G46" s="12"/>
      <c r="H46" s="12"/>
      <c r="I46" s="12"/>
    </row>
    <row r="47" spans="1:9" ht="15.75" x14ac:dyDescent="0.25">
      <c r="A47" s="16" t="s">
        <v>15</v>
      </c>
      <c r="B47" s="17">
        <f t="shared" ref="B47:I47" si="8">SUM(B44:B46)</f>
        <v>180.26</v>
      </c>
      <c r="C47" s="17">
        <f t="shared" si="8"/>
        <v>210.31</v>
      </c>
      <c r="D47" s="17">
        <f t="shared" si="8"/>
        <v>240.34</v>
      </c>
      <c r="E47" s="18">
        <f t="shared" si="8"/>
        <v>270.39</v>
      </c>
      <c r="F47" s="17">
        <f t="shared" si="8"/>
        <v>330.46999999999997</v>
      </c>
      <c r="G47" s="17">
        <f t="shared" si="8"/>
        <v>390.57</v>
      </c>
      <c r="H47" s="17">
        <f t="shared" si="8"/>
        <v>450.65000000000003</v>
      </c>
      <c r="I47" s="17">
        <f t="shared" si="8"/>
        <v>540.78</v>
      </c>
    </row>
    <row r="48" spans="1:9" ht="15" x14ac:dyDescent="0.2">
      <c r="A48" s="12" t="s">
        <v>25</v>
      </c>
      <c r="B48" s="12">
        <v>104.92</v>
      </c>
      <c r="C48" s="12">
        <v>122.41</v>
      </c>
      <c r="D48" s="12">
        <v>139.88999999999999</v>
      </c>
      <c r="E48" s="14">
        <v>157.38</v>
      </c>
      <c r="F48" s="12">
        <v>192.35</v>
      </c>
      <c r="G48" s="12">
        <v>227.33</v>
      </c>
      <c r="H48" s="12">
        <v>262.3</v>
      </c>
      <c r="I48" s="12">
        <v>314.76</v>
      </c>
    </row>
    <row r="49" spans="1:9" ht="15" x14ac:dyDescent="0.2">
      <c r="A49" s="12" t="s">
        <v>17</v>
      </c>
      <c r="B49" s="12">
        <v>789.89</v>
      </c>
      <c r="C49" s="12">
        <v>921.53</v>
      </c>
      <c r="D49" s="13">
        <v>1053.18</v>
      </c>
      <c r="E49" s="14">
        <v>1184.83</v>
      </c>
      <c r="F49" s="12">
        <v>1448.13</v>
      </c>
      <c r="G49" s="12">
        <v>1711.42</v>
      </c>
      <c r="H49" s="12">
        <v>1974.72</v>
      </c>
      <c r="I49" s="12">
        <v>2369.66</v>
      </c>
    </row>
    <row r="50" spans="1:9" ht="15.75" x14ac:dyDescent="0.25">
      <c r="A50" s="16" t="s">
        <v>18</v>
      </c>
      <c r="B50" s="16">
        <f t="shared" ref="B50:I50" si="9">SUM(B47:B49)</f>
        <v>1075.07</v>
      </c>
      <c r="C50" s="16">
        <f t="shared" si="9"/>
        <v>1254.25</v>
      </c>
      <c r="D50" s="24">
        <f t="shared" si="9"/>
        <v>1433.41</v>
      </c>
      <c r="E50" s="19">
        <f t="shared" si="9"/>
        <v>1612.6</v>
      </c>
      <c r="F50" s="16">
        <f t="shared" si="9"/>
        <v>1970.95</v>
      </c>
      <c r="G50" s="16">
        <f t="shared" si="9"/>
        <v>2329.3200000000002</v>
      </c>
      <c r="H50" s="16">
        <f t="shared" si="9"/>
        <v>2687.67</v>
      </c>
      <c r="I50" s="16">
        <f t="shared" si="9"/>
        <v>3225.2</v>
      </c>
    </row>
    <row r="53" spans="1:9" x14ac:dyDescent="0.2">
      <c r="B53" s="25"/>
      <c r="C53" s="25"/>
      <c r="D53" s="25"/>
      <c r="E53" s="26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honeticPr fontId="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8" sqref="B8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29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26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/>
      <c r="C3" s="9"/>
      <c r="D3" s="10"/>
      <c r="E3" s="11"/>
      <c r="F3" s="9"/>
      <c r="G3" s="9"/>
      <c r="H3" s="9"/>
      <c r="I3" s="9"/>
    </row>
    <row r="4" spans="1:9" ht="15" x14ac:dyDescent="0.2">
      <c r="A4" s="5" t="s">
        <v>24</v>
      </c>
      <c r="B4" s="30">
        <f>SUM(('Appendix 2 1314'!B4-'2012-13'!B4)/'2012-13'!B4)</f>
        <v>-6.8252974326862864E-2</v>
      </c>
      <c r="C4" s="30">
        <f>SUM(('Appendix 2 1314'!C4-'2012-13'!C4)/'2012-13'!C4)</f>
        <v>-6.8118794167635804E-2</v>
      </c>
      <c r="D4" s="30">
        <f>SUM(('Appendix 2 1314'!D4-'2012-13'!D4)/'2012-13'!D4)</f>
        <v>-6.8370381966186652E-2</v>
      </c>
      <c r="E4" s="31">
        <f>SUM(('Appendix 2 1314'!E4-'2012-13'!E4)/'2012-13'!E4)</f>
        <v>-6.825297432686285E-2</v>
      </c>
      <c r="F4" s="30">
        <f>SUM(('Appendix 2 1314'!F4-'2012-13'!F4)/'2012-13'!F4)</f>
        <v>-6.8338361700916533E-2</v>
      </c>
      <c r="G4" s="30">
        <f>SUM(('Appendix 2 1314'!G4-'2012-13'!G4)/'2012-13'!G4)</f>
        <v>-6.8180723471894369E-2</v>
      </c>
      <c r="H4" s="30">
        <f>SUM(('Appendix 2 1314'!H4-'2012-13'!H4)/'2012-13'!H4)</f>
        <v>-6.8252974326862864E-2</v>
      </c>
      <c r="I4" s="30">
        <f>SUM(('Appendix 2 1314'!I4-'2012-13'!I4)/'2012-13'!I4)</f>
        <v>-6.825297432686285E-2</v>
      </c>
    </row>
    <row r="5" spans="1:9" ht="15" x14ac:dyDescent="0.2">
      <c r="A5" s="12" t="s">
        <v>14</v>
      </c>
      <c r="B5" s="30">
        <f>SUM(('Appendix 2 1314'!B5-'2012-13'!B5)/'2012-13'!B5)</f>
        <v>1.5857931935617908E-2</v>
      </c>
      <c r="C5" s="30">
        <f>SUM(('Appendix 2 1314'!C5-'2012-13'!C5)/'2012-13'!C5)</f>
        <v>1.5831806149460465E-2</v>
      </c>
      <c r="D5" s="30">
        <f>SUM(('Appendix 2 1314'!D5-'2012-13'!D5)/'2012-13'!D5)</f>
        <v>1.5812917594654839E-2</v>
      </c>
      <c r="E5" s="31">
        <f>SUM(('Appendix 2 1314'!E5-'2012-13'!E5)/'2012-13'!E5)</f>
        <v>1.5837820715869495E-2</v>
      </c>
      <c r="F5" s="30">
        <f>SUM(('Appendix 2 1314'!F5-'2012-13'!F5)/'2012-13'!F5)</f>
        <v>1.5841648308928296E-2</v>
      </c>
      <c r="G5" s="30">
        <f>SUM(('Appendix 2 1314'!G5-'2012-13'!G5)/'2012-13'!G5)</f>
        <v>1.5843863929168533E-2</v>
      </c>
      <c r="H5" s="30">
        <f>SUM(('Appendix 2 1314'!H5-'2012-13'!H5)/'2012-13'!H5)</f>
        <v>1.5845865108212804E-2</v>
      </c>
      <c r="I5" s="30">
        <f>SUM(('Appendix 2 1314'!I5-'2012-13'!I5)/'2012-13'!I5)</f>
        <v>1.5837820715869495E-2</v>
      </c>
    </row>
    <row r="6" spans="1:9" ht="15" x14ac:dyDescent="0.2">
      <c r="A6" s="12"/>
      <c r="B6" s="30"/>
      <c r="C6" s="30"/>
      <c r="D6" s="32"/>
      <c r="E6" s="31"/>
      <c r="F6" s="30"/>
      <c r="G6" s="30"/>
      <c r="H6" s="30"/>
      <c r="I6" s="30"/>
    </row>
    <row r="7" spans="1:9" ht="15.75" x14ac:dyDescent="0.25">
      <c r="A7" s="16" t="s">
        <v>15</v>
      </c>
      <c r="B7" s="30">
        <f>SUM(('Appendix 2 1314'!B7-'2012-13'!B7)/'2012-13'!B7)</f>
        <v>6.4148754811156712E-3</v>
      </c>
      <c r="C7" s="30">
        <f>SUM(('Appendix 2 1314'!C7-'2012-13'!C7)/'2012-13'!C7)</f>
        <v>6.4071020416361585E-3</v>
      </c>
      <c r="D7" s="30">
        <f>SUM(('Appendix 2 1314'!D7-'2012-13'!D7)/'2012-13'!D7)</f>
        <v>6.3619827593781961E-3</v>
      </c>
      <c r="E7" s="31">
        <f>SUM(('Appendix 2 1314'!E7-'2012-13'!E7)/'2012-13'!E7)</f>
        <v>6.3971880492091149E-3</v>
      </c>
      <c r="F7" s="30">
        <f>SUM(('Appendix 2 1314'!F7-'2012-13'!F7)/'2012-13'!F7)</f>
        <v>6.3908789375803033E-3</v>
      </c>
      <c r="G7" s="30">
        <f>SUM(('Appendix 2 1314'!G7-'2012-13'!G7)/'2012-13'!G7)</f>
        <v>6.410689710180612E-3</v>
      </c>
      <c r="H7" s="30">
        <f>SUM(('Appendix 2 1314'!H7-'2012-13'!H7)/'2012-13'!H7)</f>
        <v>6.4042629473669904E-3</v>
      </c>
      <c r="I7" s="30">
        <f>SUM(('Appendix 2 1314'!I7-'2012-13'!I7)/'2012-13'!I7)</f>
        <v>6.3971880492091149E-3</v>
      </c>
    </row>
    <row r="8" spans="1:9" ht="15" x14ac:dyDescent="0.2">
      <c r="A8" s="12" t="s">
        <v>25</v>
      </c>
      <c r="B8" s="30">
        <f>SUM(('Appendix 2 1314'!B8-'2012-13'!B8)/'2012-13'!B8)</f>
        <v>1.9928064547487093E-2</v>
      </c>
      <c r="C8" s="30">
        <f>SUM(('Appendix 2 1314'!C8-'2012-13'!C8)/'2012-13'!C8)</f>
        <v>1.9998333472210576E-2</v>
      </c>
      <c r="D8" s="30">
        <f>SUM(('Appendix 2 1314'!D8-'2012-13'!D8)/'2012-13'!D8)</f>
        <v>1.9903762029746207E-2</v>
      </c>
      <c r="E8" s="31">
        <f>SUM(('Appendix 2 1314'!E8-'2012-13'!E8)/'2012-13'!E8)</f>
        <v>1.9961114711600673E-2</v>
      </c>
      <c r="F8" s="30">
        <f>SUM(('Appendix 2 1314'!F8-'2012-13'!F8)/'2012-13'!F8)</f>
        <v>1.9937430404581319E-2</v>
      </c>
      <c r="G8" s="30">
        <f>SUM(('Appendix 2 1314'!G8-'2012-13'!G8)/'2012-13'!G8)</f>
        <v>1.9965900933237694E-2</v>
      </c>
      <c r="H8" s="30">
        <f>SUM(('Appendix 2 1314'!H8-'2012-13'!H8)/'2012-13'!H8)</f>
        <v>1.9947894388925594E-2</v>
      </c>
      <c r="I8" s="30">
        <f>SUM(('Appendix 2 1314'!I8-'2012-13'!I8)/'2012-13'!I8)</f>
        <v>1.9961114711600673E-2</v>
      </c>
    </row>
    <row r="9" spans="1:9" ht="15" x14ac:dyDescent="0.2">
      <c r="A9" s="12" t="s">
        <v>17</v>
      </c>
      <c r="B9" s="30">
        <f>SUM(('Appendix 2 1314'!B9-'2012-13'!B9)/'2012-13'!B9)</f>
        <v>1.9910390331452425E-2</v>
      </c>
      <c r="C9" s="30">
        <f>SUM(('Appendix 2 1314'!C9-'2012-13'!C9)/'2012-13'!C9)</f>
        <v>1.9899286149078654E-2</v>
      </c>
      <c r="D9" s="30">
        <f>SUM(('Appendix 2 1314'!D9-'2012-13'!D9)/'2012-13'!D9)</f>
        <v>1.9900642049911346E-2</v>
      </c>
      <c r="E9" s="31">
        <f>SUM(('Appendix 2 1314'!E9-'2012-13'!E9)/'2012-13'!E9)</f>
        <v>1.9901696636854198E-2</v>
      </c>
      <c r="F9" s="30">
        <f>SUM(('Appendix 2 1314'!F9-'2012-13'!F9)/'2012-13'!F9)</f>
        <v>1.9903230577447386E-2</v>
      </c>
      <c r="G9" s="30">
        <f>SUM(('Appendix 2 1314'!G9-'2012-13'!G9)/'2012-13'!G9)</f>
        <v>1.9898333164484604E-2</v>
      </c>
      <c r="H9" s="30">
        <f>SUM(('Appendix 2 1314'!H9-'2012-13'!H9)/'2012-13'!H9)</f>
        <v>1.9905174105713293E-2</v>
      </c>
      <c r="I9" s="30">
        <f>SUM(('Appendix 2 1314'!I9-'2012-13'!I9)/'2012-13'!I9)</f>
        <v>1.9901696636854198E-2</v>
      </c>
    </row>
    <row r="10" spans="1:9" ht="15.75" x14ac:dyDescent="0.25">
      <c r="A10" s="16" t="s">
        <v>18</v>
      </c>
      <c r="B10" s="33">
        <f>SUM(('Appendix 2 1314'!B10-'2012-13'!B10)/'2012-13'!B10)</f>
        <v>1.7513222389183469E-2</v>
      </c>
      <c r="C10" s="33">
        <f>SUM(('Appendix 2 1314'!C10-'2012-13'!C10)/'2012-13'!C10)</f>
        <v>1.7510474330526521E-2</v>
      </c>
      <c r="D10" s="33">
        <f>SUM(('Appendix 2 1314'!D10-'2012-13'!D10)/'2012-13'!D10)</f>
        <v>1.7494355336910843E-2</v>
      </c>
      <c r="E10" s="34">
        <f>SUM(('Appendix 2 1314'!E10-'2012-13'!E10)/'2012-13'!E10)</f>
        <v>1.7506919669355383E-2</v>
      </c>
      <c r="F10" s="33">
        <f>SUM(('Appendix 2 1314'!F10-'2012-13'!F10)/'2012-13'!F10)</f>
        <v>1.7504657608942691E-2</v>
      </c>
      <c r="G10" s="33">
        <f>SUM(('Appendix 2 1314'!G10-'2012-13'!G10)/'2012-13'!G10)</f>
        <v>1.7507341385226919E-2</v>
      </c>
      <c r="H10" s="33">
        <f>SUM(('Appendix 2 1314'!H10-'2012-13'!H10)/'2012-13'!H10)</f>
        <v>1.750944075256116E-2</v>
      </c>
      <c r="I10" s="33">
        <f>SUM(('Appendix 2 1314'!I10-'2012-13'!I10)/'2012-13'!I10)</f>
        <v>1.7506919669355383E-2</v>
      </c>
    </row>
    <row r="11" spans="1:9" ht="15" x14ac:dyDescent="0.2">
      <c r="A11" s="12"/>
      <c r="B11" s="12"/>
      <c r="C11" s="12"/>
      <c r="D11" s="13"/>
      <c r="E11" s="14"/>
      <c r="F11" s="12"/>
      <c r="G11" s="12"/>
      <c r="H11" s="12"/>
      <c r="I11" s="12"/>
    </row>
    <row r="12" spans="1:9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11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 x14ac:dyDescent="0.2">
      <c r="A13" s="9"/>
      <c r="B13" s="9"/>
      <c r="C13" s="9"/>
      <c r="D13" s="10"/>
      <c r="E13" s="11"/>
      <c r="F13" s="9"/>
      <c r="G13" s="9"/>
      <c r="H13" s="9"/>
      <c r="I13" s="9"/>
    </row>
    <row r="14" spans="1:9" ht="15" x14ac:dyDescent="0.2">
      <c r="A14" s="5" t="s">
        <v>24</v>
      </c>
      <c r="B14" s="30">
        <f>SUM(('Appendix 2 1314'!B14-'2012-13'!B14)/'2012-13'!B14)</f>
        <v>1.9876891510643716E-2</v>
      </c>
      <c r="C14" s="30">
        <f>SUM(('Appendix 2 1314'!C14-'2012-13'!C14)/'2012-13'!C14)</f>
        <v>1.9931850657677625E-2</v>
      </c>
      <c r="D14" s="30">
        <f>SUM(('Appendix 2 1314'!D14-'2012-13'!D14)/'2012-13'!D14)</f>
        <v>1.9973070017953263E-2</v>
      </c>
      <c r="E14" s="31">
        <f>SUM(('Appendix 2 1314'!E14-'2012-13'!E14)/'2012-13'!E14)</f>
        <v>2.000512952038987E-2</v>
      </c>
      <c r="F14" s="30">
        <f>SUM(('Appendix 2 1314'!F14-'2012-13'!F14)/'2012-13'!F14)</f>
        <v>2.0051761523933728E-2</v>
      </c>
      <c r="G14" s="30">
        <f>SUM(('Appendix 2 1314'!G14-'2012-13'!G14)/'2012-13'!G14)</f>
        <v>2.0084045218695112E-2</v>
      </c>
      <c r="H14" s="30">
        <f>SUM(('Appendix 2 1314'!H14-'2012-13'!H14)/'2012-13'!H14)</f>
        <v>1.995383431649141E-2</v>
      </c>
      <c r="I14" s="30">
        <f>SUM(('Appendix 2 1314'!I14-'2012-13'!I14)/'2012-13'!I14)</f>
        <v>2.000512952038987E-2</v>
      </c>
    </row>
    <row r="15" spans="1:9" ht="15" x14ac:dyDescent="0.2">
      <c r="A15" s="12" t="s">
        <v>14</v>
      </c>
      <c r="B15" s="30">
        <f>SUM(('Appendix 2 1314'!B15-'2012-13'!B15)/'2012-13'!B15)</f>
        <v>1.5857931935617908E-2</v>
      </c>
      <c r="C15" s="30">
        <f>SUM(('Appendix 2 1314'!C15-'2012-13'!C15)/'2012-13'!C15)</f>
        <v>1.5831806149460465E-2</v>
      </c>
      <c r="D15" s="30">
        <f>SUM(('Appendix 2 1314'!D15-'2012-13'!D15)/'2012-13'!D15)</f>
        <v>1.5812917594654839E-2</v>
      </c>
      <c r="E15" s="31">
        <f>SUM(('Appendix 2 1314'!E15-'2012-13'!E15)/'2012-13'!E15)</f>
        <v>1.5837820715869495E-2</v>
      </c>
      <c r="F15" s="30">
        <f>SUM(('Appendix 2 1314'!F15-'2012-13'!F15)/'2012-13'!F15)</f>
        <v>1.5841648308928296E-2</v>
      </c>
      <c r="G15" s="30">
        <f>SUM(('Appendix 2 1314'!G15-'2012-13'!G15)/'2012-13'!G15)</f>
        <v>1.5843863929168533E-2</v>
      </c>
      <c r="H15" s="30">
        <f>SUM(('Appendix 2 1314'!H15-'2012-13'!H15)/'2012-13'!H15)</f>
        <v>1.5845865108212804E-2</v>
      </c>
      <c r="I15" s="30">
        <f>SUM(('Appendix 2 1314'!I15-'2012-13'!I15)/'2012-13'!I15)</f>
        <v>1.5837820715869495E-2</v>
      </c>
    </row>
    <row r="16" spans="1:9" ht="15" x14ac:dyDescent="0.2">
      <c r="A16" s="12"/>
      <c r="B16" s="30"/>
      <c r="C16" s="30"/>
      <c r="D16" s="32"/>
      <c r="E16" s="31"/>
      <c r="F16" s="30"/>
      <c r="G16" s="30"/>
      <c r="H16" s="30"/>
      <c r="I16" s="30"/>
    </row>
    <row r="17" spans="1:9" ht="15.75" x14ac:dyDescent="0.25">
      <c r="A17" s="16" t="s">
        <v>15</v>
      </c>
      <c r="B17" s="30">
        <f>SUM(('Appendix 2 1314'!B17-'2012-13'!B17)/'2012-13'!B17)</f>
        <v>1.6395410657016784E-2</v>
      </c>
      <c r="C17" s="30">
        <f>SUM(('Appendix 2 1314'!C17-'2012-13'!C17)/'2012-13'!C17)</f>
        <v>1.6380108678076821E-2</v>
      </c>
      <c r="D17" s="30">
        <f>SUM(('Appendix 2 1314'!D17-'2012-13'!D17)/'2012-13'!D17)</f>
        <v>1.6369264540691816E-2</v>
      </c>
      <c r="E17" s="31">
        <f>SUM(('Appendix 2 1314'!E17-'2012-13'!E17)/'2012-13'!E17)</f>
        <v>1.639512948036348E-2</v>
      </c>
      <c r="F17" s="30">
        <f>SUM(('Appendix 2 1314'!F17-'2012-13'!F17)/'2012-13'!F17)</f>
        <v>1.6404688479300055E-2</v>
      </c>
      <c r="G17" s="30">
        <f>SUM(('Appendix 2 1314'!G17-'2012-13'!G17)/'2012-13'!G17)</f>
        <v>1.6410916689532727E-2</v>
      </c>
      <c r="H17" s="30">
        <f>SUM(('Appendix 2 1314'!H17-'2012-13'!H17)/'2012-13'!H17)</f>
        <v>1.6395241949867547E-2</v>
      </c>
      <c r="I17" s="30">
        <f>SUM(('Appendix 2 1314'!I17-'2012-13'!I17)/'2012-13'!I17)</f>
        <v>1.639512948036348E-2</v>
      </c>
    </row>
    <row r="18" spans="1:9" ht="15" x14ac:dyDescent="0.2">
      <c r="A18" s="12" t="s">
        <v>25</v>
      </c>
      <c r="B18" s="30">
        <f>SUM(('Appendix 2 1314'!B18-'2012-13'!B18)/'2012-13'!B18)</f>
        <v>1.9928064547487093E-2</v>
      </c>
      <c r="C18" s="30">
        <f>SUM(('Appendix 2 1314'!C18-'2012-13'!C18)/'2012-13'!C18)</f>
        <v>1.9998333472210576E-2</v>
      </c>
      <c r="D18" s="30">
        <f>SUM(('Appendix 2 1314'!D18-'2012-13'!D18)/'2012-13'!D18)</f>
        <v>1.9903762029746207E-2</v>
      </c>
      <c r="E18" s="31">
        <f>SUM(('Appendix 2 1314'!E18-'2012-13'!E18)/'2012-13'!E18)</f>
        <v>1.9961114711600673E-2</v>
      </c>
      <c r="F18" s="30">
        <f>SUM(('Appendix 2 1314'!F18-'2012-13'!F18)/'2012-13'!F18)</f>
        <v>1.9937430404581319E-2</v>
      </c>
      <c r="G18" s="30">
        <f>SUM(('Appendix 2 1314'!G18-'2012-13'!G18)/'2012-13'!G18)</f>
        <v>1.9965900933237694E-2</v>
      </c>
      <c r="H18" s="30">
        <f>SUM(('Appendix 2 1314'!H18-'2012-13'!H18)/'2012-13'!H18)</f>
        <v>1.9947894388925594E-2</v>
      </c>
      <c r="I18" s="30">
        <f>SUM(('Appendix 2 1314'!I18-'2012-13'!I18)/'2012-13'!I18)</f>
        <v>1.9961114711600673E-2</v>
      </c>
    </row>
    <row r="19" spans="1:9" ht="15" x14ac:dyDescent="0.2">
      <c r="A19" s="12" t="s">
        <v>17</v>
      </c>
      <c r="B19" s="30">
        <f>SUM(('Appendix 2 1314'!B19-'2012-13'!B19)/'2012-13'!B19)</f>
        <v>1.9910390331452425E-2</v>
      </c>
      <c r="C19" s="30">
        <f>SUM(('Appendix 2 1314'!C19-'2012-13'!C19)/'2012-13'!C19)</f>
        <v>1.9899286149078654E-2</v>
      </c>
      <c r="D19" s="30">
        <f>SUM(('Appendix 2 1314'!D19-'2012-13'!D19)/'2012-13'!D19)</f>
        <v>1.9900642049911346E-2</v>
      </c>
      <c r="E19" s="31">
        <f>SUM(('Appendix 2 1314'!E19-'2012-13'!E19)/'2012-13'!E19)</f>
        <v>1.9901696636854198E-2</v>
      </c>
      <c r="F19" s="30">
        <f>SUM(('Appendix 2 1314'!F19-'2012-13'!F19)/'2012-13'!F19)</f>
        <v>1.9903230577447386E-2</v>
      </c>
      <c r="G19" s="30">
        <f>SUM(('Appendix 2 1314'!G19-'2012-13'!G19)/'2012-13'!G19)</f>
        <v>1.9898333164484604E-2</v>
      </c>
      <c r="H19" s="30">
        <f>SUM(('Appendix 2 1314'!H19-'2012-13'!H19)/'2012-13'!H19)</f>
        <v>1.9905174105713293E-2</v>
      </c>
      <c r="I19" s="30">
        <f>SUM(('Appendix 2 1314'!I19-'2012-13'!I19)/'2012-13'!I19)</f>
        <v>1.9901696636854198E-2</v>
      </c>
    </row>
    <row r="20" spans="1:9" ht="15.75" x14ac:dyDescent="0.25">
      <c r="A20" s="16" t="s">
        <v>18</v>
      </c>
      <c r="B20" s="33">
        <f>SUM(('Appendix 2 1314'!B20-'2012-13'!B20)/'2012-13'!B20)</f>
        <v>1.9274612688212713E-2</v>
      </c>
      <c r="C20" s="33">
        <f>SUM(('Appendix 2 1314'!C20-'2012-13'!C20)/'2012-13'!C20)</f>
        <v>1.9270536651343241E-2</v>
      </c>
      <c r="D20" s="33">
        <f>SUM(('Appendix 2 1314'!D20-'2012-13'!D20)/'2012-13'!D20)</f>
        <v>1.9260481488709961E-2</v>
      </c>
      <c r="E20" s="34">
        <f>SUM(('Appendix 2 1314'!E20-'2012-13'!E20)/'2012-13'!E20)</f>
        <v>1.9271442434497014E-2</v>
      </c>
      <c r="F20" s="33">
        <f>SUM(('Appendix 2 1314'!F20-'2012-13'!F20)/'2012-13'!F20)</f>
        <v>1.9272018842796813E-2</v>
      </c>
      <c r="G20" s="33">
        <f>SUM(('Appendix 2 1314'!G20-'2012-13'!G20)/'2012-13'!G20)</f>
        <v>1.9272334897252687E-2</v>
      </c>
      <c r="H20" s="33">
        <f>SUM(('Appendix 2 1314'!H20-'2012-13'!H20)/'2012-13'!H20)</f>
        <v>1.9272710533616864E-2</v>
      </c>
      <c r="I20" s="33">
        <f>SUM(('Appendix 2 1314'!I20-'2012-13'!I20)/'2012-13'!I20)</f>
        <v>1.9271442434497014E-2</v>
      </c>
    </row>
    <row r="21" spans="1:9" ht="15.75" x14ac:dyDescent="0.25">
      <c r="A21" s="16"/>
      <c r="B21" s="12"/>
      <c r="C21" s="12"/>
      <c r="D21" s="13"/>
      <c r="E21" s="14"/>
      <c r="F21" s="12"/>
      <c r="G21" s="12"/>
      <c r="H21" s="12"/>
      <c r="I21" s="12"/>
    </row>
    <row r="22" spans="1:9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11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 x14ac:dyDescent="0.2">
      <c r="A23" s="9"/>
      <c r="B23" s="9"/>
      <c r="C23" s="9"/>
      <c r="D23" s="10"/>
      <c r="E23" s="11"/>
      <c r="F23" s="9"/>
      <c r="G23" s="9"/>
      <c r="H23" s="9"/>
      <c r="I23" s="9"/>
    </row>
    <row r="24" spans="1:9" ht="15" x14ac:dyDescent="0.2">
      <c r="A24" s="5" t="s">
        <v>24</v>
      </c>
      <c r="B24" s="30">
        <f>SUM(('Appendix 2 1314'!B24-'2012-13'!B24)/'2012-13'!B24)</f>
        <v>1.4593214155417679E-2</v>
      </c>
      <c r="C24" s="30">
        <f>SUM(('Appendix 2 1314'!C24-'2012-13'!C24)/'2012-13'!C24)</f>
        <v>1.4593214155417679E-2</v>
      </c>
      <c r="D24" s="30">
        <f>SUM(('Appendix 2 1314'!D24-'2012-13'!D24)/'2012-13'!D24)</f>
        <v>1.4593214155417679E-2</v>
      </c>
      <c r="E24" s="31">
        <f>SUM(('Appendix 2 1314'!E24-'2012-13'!E24)/'2012-13'!E24)</f>
        <v>1.4593214155417679E-2</v>
      </c>
      <c r="F24" s="30">
        <f>SUM(('Appendix 2 1314'!F24-'2012-13'!F24)/'2012-13'!F24)</f>
        <v>1.4593214155417677E-2</v>
      </c>
      <c r="G24" s="30">
        <f>SUM(('Appendix 2 1314'!G24-'2012-13'!G24)/'2012-13'!G24)</f>
        <v>1.4593214155417859E-2</v>
      </c>
      <c r="H24" s="30">
        <f>SUM(('Appendix 2 1314'!H24-'2012-13'!H24)/'2012-13'!H24)</f>
        <v>1.4593214155417677E-2</v>
      </c>
      <c r="I24" s="30">
        <f>SUM(('Appendix 2 1314'!I24-'2012-13'!I24)/'2012-13'!I24)</f>
        <v>1.4593214155417679E-2</v>
      </c>
    </row>
    <row r="25" spans="1:9" ht="15" x14ac:dyDescent="0.2">
      <c r="A25" s="12" t="s">
        <v>14</v>
      </c>
      <c r="B25" s="30">
        <f>SUM(('Appendix 2 1314'!B25-'2012-13'!B25)/'2012-13'!B25)</f>
        <v>1.5857931935617908E-2</v>
      </c>
      <c r="C25" s="30">
        <f>SUM(('Appendix 2 1314'!C25-'2012-13'!C25)/'2012-13'!C25)</f>
        <v>1.5831806149460465E-2</v>
      </c>
      <c r="D25" s="30">
        <f>SUM(('Appendix 2 1314'!D25-'2012-13'!D25)/'2012-13'!D25)</f>
        <v>1.5812917594654839E-2</v>
      </c>
      <c r="E25" s="31">
        <f>SUM(('Appendix 2 1314'!E25-'2012-13'!E25)/'2012-13'!E25)</f>
        <v>1.5837820715869495E-2</v>
      </c>
      <c r="F25" s="30">
        <f>SUM(('Appendix 2 1314'!F25-'2012-13'!F25)/'2012-13'!F25)</f>
        <v>1.5841648308928296E-2</v>
      </c>
      <c r="G25" s="30">
        <f>SUM(('Appendix 2 1314'!G25-'2012-13'!G25)/'2012-13'!G25)</f>
        <v>1.5843863929168533E-2</v>
      </c>
      <c r="H25" s="30">
        <f>SUM(('Appendix 2 1314'!H25-'2012-13'!H25)/'2012-13'!H25)</f>
        <v>1.5845865108212804E-2</v>
      </c>
      <c r="I25" s="30">
        <f>SUM(('Appendix 2 1314'!I25-'2012-13'!I25)/'2012-13'!I25)</f>
        <v>1.5837820715869495E-2</v>
      </c>
    </row>
    <row r="26" spans="1:9" ht="15" x14ac:dyDescent="0.2">
      <c r="A26" s="12"/>
      <c r="B26" s="30"/>
      <c r="C26" s="30"/>
      <c r="D26" s="32"/>
      <c r="E26" s="31"/>
      <c r="F26" s="30"/>
      <c r="G26" s="30"/>
      <c r="H26" s="30"/>
      <c r="I26" s="30"/>
    </row>
    <row r="27" spans="1:9" ht="15.75" x14ac:dyDescent="0.25">
      <c r="A27" s="16" t="s">
        <v>15</v>
      </c>
      <c r="B27" s="30">
        <f>SUM(('Appendix 2 1314'!B27-'2012-13'!B27)/'2012-13'!B27)</f>
        <v>1.5734109620845312E-2</v>
      </c>
      <c r="C27" s="30">
        <f>SUM(('Appendix 2 1314'!C27-'2012-13'!C27)/'2012-13'!C27)</f>
        <v>1.5710546322895379E-2</v>
      </c>
      <c r="D27" s="30">
        <f>SUM(('Appendix 2 1314'!D27-'2012-13'!D27)/'2012-13'!D27)</f>
        <v>1.5693505612158376E-2</v>
      </c>
      <c r="E27" s="31">
        <f>SUM(('Appendix 2 1314'!E27-'2012-13'!E27)/'2012-13'!E27)</f>
        <v>1.5715969568167936E-2</v>
      </c>
      <c r="F27" s="30">
        <f>SUM(('Appendix 2 1314'!F27-'2012-13'!F27)/'2012-13'!F27)</f>
        <v>1.5719420839516367E-2</v>
      </c>
      <c r="G27" s="30">
        <f>SUM(('Appendix 2 1314'!G27-'2012-13'!G27)/'2012-13'!G27)</f>
        <v>1.5721421467076179E-2</v>
      </c>
      <c r="H27" s="30">
        <f>SUM(('Appendix 2 1314'!H27-'2012-13'!H27)/'2012-13'!H27)</f>
        <v>1.5723225511487103E-2</v>
      </c>
      <c r="I27" s="30">
        <f>SUM(('Appendix 2 1314'!I27-'2012-13'!I27)/'2012-13'!I27)</f>
        <v>1.5715969568167936E-2</v>
      </c>
    </row>
    <row r="28" spans="1:9" ht="15" x14ac:dyDescent="0.2">
      <c r="A28" s="12" t="s">
        <v>25</v>
      </c>
      <c r="B28" s="30">
        <f>SUM(('Appendix 2 1314'!B28-'2012-13'!B28)/'2012-13'!B28)</f>
        <v>1.9928064547487093E-2</v>
      </c>
      <c r="C28" s="30">
        <f>SUM(('Appendix 2 1314'!C28-'2012-13'!C28)/'2012-13'!C28)</f>
        <v>1.9998333472210576E-2</v>
      </c>
      <c r="D28" s="30">
        <f>SUM(('Appendix 2 1314'!D28-'2012-13'!D28)/'2012-13'!D28)</f>
        <v>1.9903762029746207E-2</v>
      </c>
      <c r="E28" s="31">
        <f>SUM(('Appendix 2 1314'!E28-'2012-13'!E28)/'2012-13'!E28)</f>
        <v>1.9961114711600673E-2</v>
      </c>
      <c r="F28" s="30">
        <f>SUM(('Appendix 2 1314'!F28-'2012-13'!F28)/'2012-13'!F28)</f>
        <v>1.9937430404581319E-2</v>
      </c>
      <c r="G28" s="30">
        <f>SUM(('Appendix 2 1314'!G28-'2012-13'!G28)/'2012-13'!G28)</f>
        <v>1.9965900933237694E-2</v>
      </c>
      <c r="H28" s="30">
        <f>SUM(('Appendix 2 1314'!H28-'2012-13'!H28)/'2012-13'!H28)</f>
        <v>1.9947894388925594E-2</v>
      </c>
      <c r="I28" s="30">
        <f>SUM(('Appendix 2 1314'!I28-'2012-13'!I28)/'2012-13'!I28)</f>
        <v>1.9961114711600673E-2</v>
      </c>
    </row>
    <row r="29" spans="1:9" ht="15" x14ac:dyDescent="0.2">
      <c r="A29" s="12" t="s">
        <v>17</v>
      </c>
      <c r="B29" s="30">
        <f>SUM(('Appendix 2 1314'!B29-'2012-13'!B29)/'2012-13'!B29)</f>
        <v>1.9910390331452425E-2</v>
      </c>
      <c r="C29" s="30">
        <f>SUM(('Appendix 2 1314'!C29-'2012-13'!C29)/'2012-13'!C29)</f>
        <v>1.9899286149078654E-2</v>
      </c>
      <c r="D29" s="30">
        <f>SUM(('Appendix 2 1314'!D29-'2012-13'!D29)/'2012-13'!D29)</f>
        <v>1.9900642049911346E-2</v>
      </c>
      <c r="E29" s="31">
        <f>SUM(('Appendix 2 1314'!E29-'2012-13'!E29)/'2012-13'!E29)</f>
        <v>1.9901696636854198E-2</v>
      </c>
      <c r="F29" s="30">
        <f>SUM(('Appendix 2 1314'!F29-'2012-13'!F29)/'2012-13'!F29)</f>
        <v>1.9903230577447386E-2</v>
      </c>
      <c r="G29" s="30">
        <f>SUM(('Appendix 2 1314'!G29-'2012-13'!G29)/'2012-13'!G29)</f>
        <v>1.9898333164484604E-2</v>
      </c>
      <c r="H29" s="30">
        <f>SUM(('Appendix 2 1314'!H29-'2012-13'!H29)/'2012-13'!H29)</f>
        <v>1.9905174105713293E-2</v>
      </c>
      <c r="I29" s="30">
        <f>SUM(('Appendix 2 1314'!I29-'2012-13'!I29)/'2012-13'!I29)</f>
        <v>1.9901696636854198E-2</v>
      </c>
    </row>
    <row r="30" spans="1:9" ht="15.75" x14ac:dyDescent="0.25">
      <c r="A30" s="16" t="s">
        <v>18</v>
      </c>
      <c r="B30" s="33">
        <f>SUM(('Appendix 2 1314'!B30-'2012-13'!B30)/'2012-13'!B30)</f>
        <v>1.9179498425727085E-2</v>
      </c>
      <c r="C30" s="33">
        <f>SUM(('Appendix 2 1314'!C30-'2012-13'!C30)/'2012-13'!C30)</f>
        <v>1.9174050539435047E-2</v>
      </c>
      <c r="D30" s="33">
        <f>SUM(('Appendix 2 1314'!D30-'2012-13'!D30)/'2012-13'!D30)</f>
        <v>1.9162915720608482E-2</v>
      </c>
      <c r="E30" s="34">
        <f>SUM(('Appendix 2 1314'!E30-'2012-13'!E30)/'2012-13'!E30)</f>
        <v>1.9173172596147765E-2</v>
      </c>
      <c r="F30" s="33">
        <f>SUM(('Appendix 2 1314'!F30-'2012-13'!F30)/'2012-13'!F30)</f>
        <v>1.9172613904146624E-2</v>
      </c>
      <c r="G30" s="33">
        <f>SUM(('Appendix 2 1314'!G30-'2012-13'!G30)/'2012-13'!G30)</f>
        <v>1.9172143951578558E-2</v>
      </c>
      <c r="H30" s="33">
        <f>SUM(('Appendix 2 1314'!H30-'2012-13'!H30)/'2012-13'!H30)</f>
        <v>1.9175702923223424E-2</v>
      </c>
      <c r="I30" s="33">
        <f>SUM(('Appendix 2 1314'!I30-'2012-13'!I30)/'2012-13'!I30)</f>
        <v>1.9173172596147765E-2</v>
      </c>
    </row>
    <row r="31" spans="1:9" ht="15.75" x14ac:dyDescent="0.25">
      <c r="A31" s="1"/>
      <c r="B31" s="87" t="s">
        <v>26</v>
      </c>
      <c r="C31" s="87"/>
      <c r="D31" s="87"/>
      <c r="E31" s="87"/>
      <c r="F31" s="87"/>
      <c r="G31" s="87"/>
      <c r="H31" s="87"/>
      <c r="I31" s="2" t="s">
        <v>21</v>
      </c>
    </row>
    <row r="32" spans="1:9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11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/>
      <c r="C33" s="9"/>
      <c r="D33" s="10"/>
      <c r="E33" s="11"/>
      <c r="F33" s="9"/>
      <c r="G33" s="9"/>
      <c r="H33" s="9"/>
      <c r="I33" s="9"/>
    </row>
    <row r="34" spans="1:9" ht="15" x14ac:dyDescent="0.2">
      <c r="A34" s="5" t="s">
        <v>24</v>
      </c>
      <c r="B34" s="30">
        <f>SUM(('Appendix 2 1314'!B34-'2012-13'!B34)/'2012-13'!B34)</f>
        <v>3.9534883720930378E-2</v>
      </c>
      <c r="C34" s="30">
        <f>SUM(('Appendix 2 1314'!C34-'2012-13'!C34)/'2012-13'!C34)</f>
        <v>3.903654485049847E-2</v>
      </c>
      <c r="D34" s="30">
        <f>SUM(('Appendix 2 1314'!D34-'2012-13'!D34)/'2012-13'!D34)</f>
        <v>3.9970930232558231E-2</v>
      </c>
      <c r="E34" s="31">
        <f>SUM(('Appendix 2 1314'!E34-'2012-13'!E34)/'2012-13'!E34)</f>
        <v>3.9534883720930218E-2</v>
      </c>
      <c r="F34" s="30">
        <f>SUM(('Appendix 2 1314'!F34-'2012-13'!F34)/'2012-13'!F34)</f>
        <v>3.9852008456659593E-2</v>
      </c>
      <c r="G34" s="30">
        <f>SUM(('Appendix 2 1314'!G34-'2012-13'!G34)/'2012-13'!G34)</f>
        <v>3.9266547406082423E-2</v>
      </c>
      <c r="H34" s="30">
        <f>SUM(('Appendix 2 1314'!H34-'2012-13'!H34)/'2012-13'!H34)</f>
        <v>3.9534883720930343E-2</v>
      </c>
      <c r="I34" s="30">
        <f>SUM(('Appendix 2 1314'!I34-'2012-13'!I34)/'2012-13'!I34)</f>
        <v>3.9534883720930218E-2</v>
      </c>
    </row>
    <row r="35" spans="1:9" ht="15" x14ac:dyDescent="0.2">
      <c r="A35" s="12" t="s">
        <v>14</v>
      </c>
      <c r="B35" s="30">
        <f>SUM(('Appendix 2 1314'!B35-'2012-13'!B35)/'2012-13'!B35)</f>
        <v>1.5857931935617908E-2</v>
      </c>
      <c r="C35" s="30">
        <f>SUM(('Appendix 2 1314'!C35-'2012-13'!C35)/'2012-13'!C35)</f>
        <v>1.5831806149460465E-2</v>
      </c>
      <c r="D35" s="30">
        <f>SUM(('Appendix 2 1314'!D35-'2012-13'!D35)/'2012-13'!D35)</f>
        <v>1.5812917594654839E-2</v>
      </c>
      <c r="E35" s="31">
        <f>SUM(('Appendix 2 1314'!E35-'2012-13'!E35)/'2012-13'!E35)</f>
        <v>1.5837820715869495E-2</v>
      </c>
      <c r="F35" s="30">
        <f>SUM(('Appendix 2 1314'!F35-'2012-13'!F35)/'2012-13'!F35)</f>
        <v>1.5841648308928296E-2</v>
      </c>
      <c r="G35" s="30">
        <f>SUM(('Appendix 2 1314'!G35-'2012-13'!G35)/'2012-13'!G35)</f>
        <v>1.5843863929168533E-2</v>
      </c>
      <c r="H35" s="30">
        <f>SUM(('Appendix 2 1314'!H35-'2012-13'!H35)/'2012-13'!H35)</f>
        <v>1.5845865108212804E-2</v>
      </c>
      <c r="I35" s="30">
        <f>SUM(('Appendix 2 1314'!I35-'2012-13'!I35)/'2012-13'!I35)</f>
        <v>1.5837820715869495E-2</v>
      </c>
    </row>
    <row r="36" spans="1:9" ht="15" x14ac:dyDescent="0.2">
      <c r="A36" s="12"/>
      <c r="B36" s="30"/>
      <c r="C36" s="30"/>
      <c r="D36" s="32"/>
      <c r="E36" s="31"/>
      <c r="F36" s="30"/>
      <c r="G36" s="30"/>
      <c r="H36" s="30"/>
      <c r="I36" s="30"/>
    </row>
    <row r="37" spans="1:9" ht="15.75" x14ac:dyDescent="0.25">
      <c r="A37" s="16" t="s">
        <v>15</v>
      </c>
      <c r="B37" s="30">
        <f>SUM(('Appendix 2 1314'!B37-'2012-13'!B37)/'2012-13'!B37)</f>
        <v>1.6637628994275483E-2</v>
      </c>
      <c r="C37" s="30">
        <f>SUM(('Appendix 2 1314'!C37-'2012-13'!C37)/'2012-13'!C37)</f>
        <v>1.6595921582356E-2</v>
      </c>
      <c r="D37" s="30">
        <f>SUM(('Appendix 2 1314'!D37-'2012-13'!D37)/'2012-13'!D37)</f>
        <v>1.6608433446608905E-2</v>
      </c>
      <c r="E37" s="31">
        <f>SUM(('Appendix 2 1314'!E37-'2012-13'!E37)/'2012-13'!E37)</f>
        <v>1.6618165109511314E-2</v>
      </c>
      <c r="F37" s="30">
        <f>SUM(('Appendix 2 1314'!F37-'2012-13'!F37)/'2012-13'!F37)</f>
        <v>1.6632320588153338E-2</v>
      </c>
      <c r="G37" s="30">
        <f>SUM(('Appendix 2 1314'!G37-'2012-13'!G37)/'2012-13'!G37)</f>
        <v>1.6615170731851005E-2</v>
      </c>
      <c r="H37" s="30">
        <f>SUM(('Appendix 2 1314'!H37-'2012-13'!H37)/'2012-13'!H37)</f>
        <v>1.6625950573982064E-2</v>
      </c>
      <c r="I37" s="30">
        <f>SUM(('Appendix 2 1314'!I37-'2012-13'!I37)/'2012-13'!I37)</f>
        <v>1.6618165109511314E-2</v>
      </c>
    </row>
    <row r="38" spans="1:9" ht="15" x14ac:dyDescent="0.2">
      <c r="A38" s="12" t="s">
        <v>25</v>
      </c>
      <c r="B38" s="30">
        <f>SUM(('Appendix 2 1314'!B38-'2012-13'!B38)/'2012-13'!B38)</f>
        <v>1.9928064547487093E-2</v>
      </c>
      <c r="C38" s="30">
        <f>SUM(('Appendix 2 1314'!C38-'2012-13'!C38)/'2012-13'!C38)</f>
        <v>1.9998333472210576E-2</v>
      </c>
      <c r="D38" s="30">
        <f>SUM(('Appendix 2 1314'!D38-'2012-13'!D38)/'2012-13'!D38)</f>
        <v>1.9903762029746207E-2</v>
      </c>
      <c r="E38" s="31">
        <f>SUM(('Appendix 2 1314'!E38-'2012-13'!E38)/'2012-13'!E38)</f>
        <v>1.9961114711600673E-2</v>
      </c>
      <c r="F38" s="30">
        <f>SUM(('Appendix 2 1314'!F38-'2012-13'!F38)/'2012-13'!F38)</f>
        <v>1.9937430404581319E-2</v>
      </c>
      <c r="G38" s="30">
        <f>SUM(('Appendix 2 1314'!G38-'2012-13'!G38)/'2012-13'!G38)</f>
        <v>1.9965900933237694E-2</v>
      </c>
      <c r="H38" s="30">
        <f>SUM(('Appendix 2 1314'!H38-'2012-13'!H38)/'2012-13'!H38)</f>
        <v>1.9947894388925594E-2</v>
      </c>
      <c r="I38" s="30">
        <f>SUM(('Appendix 2 1314'!I38-'2012-13'!I38)/'2012-13'!I38)</f>
        <v>1.9961114711600673E-2</v>
      </c>
    </row>
    <row r="39" spans="1:9" ht="15" x14ac:dyDescent="0.2">
      <c r="A39" s="12" t="s">
        <v>17</v>
      </c>
      <c r="B39" s="30">
        <f>SUM(('Appendix 2 1314'!B39-'2012-13'!B39)/'2012-13'!B39)</f>
        <v>1.9910390331452425E-2</v>
      </c>
      <c r="C39" s="30">
        <f>SUM(('Appendix 2 1314'!C39-'2012-13'!C39)/'2012-13'!C39)</f>
        <v>1.9899286149078654E-2</v>
      </c>
      <c r="D39" s="30">
        <f>SUM(('Appendix 2 1314'!D39-'2012-13'!D39)/'2012-13'!D39)</f>
        <v>1.9900642049911346E-2</v>
      </c>
      <c r="E39" s="31">
        <f>SUM(('Appendix 2 1314'!E39-'2012-13'!E39)/'2012-13'!E39)</f>
        <v>1.9901696636854198E-2</v>
      </c>
      <c r="F39" s="30">
        <f>SUM(('Appendix 2 1314'!F39-'2012-13'!F39)/'2012-13'!F39)</f>
        <v>1.9903230577447386E-2</v>
      </c>
      <c r="G39" s="30">
        <f>SUM(('Appendix 2 1314'!G39-'2012-13'!G39)/'2012-13'!G39)</f>
        <v>1.9898333164484604E-2</v>
      </c>
      <c r="H39" s="30">
        <f>SUM(('Appendix 2 1314'!H39-'2012-13'!H39)/'2012-13'!H39)</f>
        <v>1.9905174105713293E-2</v>
      </c>
      <c r="I39" s="30">
        <f>SUM(('Appendix 2 1314'!I39-'2012-13'!I39)/'2012-13'!I39)</f>
        <v>1.9901696636854198E-2</v>
      </c>
    </row>
    <row r="40" spans="1:9" ht="15.75" x14ac:dyDescent="0.25">
      <c r="A40" s="16" t="s">
        <v>18</v>
      </c>
      <c r="B40" s="33">
        <f>SUM(('Appendix 2 1314'!B40-'2012-13'!B40)/'2012-13'!B40)</f>
        <v>1.9370199059705127E-2</v>
      </c>
      <c r="C40" s="33">
        <f>SUM(('Appendix 2 1314'!C40-'2012-13'!C40)/'2012-13'!C40)</f>
        <v>1.936196808028846E-2</v>
      </c>
      <c r="D40" s="33">
        <f>SUM(('Appendix 2 1314'!D40-'2012-13'!D40)/'2012-13'!D40)</f>
        <v>1.9355794889759484E-2</v>
      </c>
      <c r="E40" s="34">
        <f>SUM(('Appendix 2 1314'!E40-'2012-13'!E40)/'2012-13'!E40)</f>
        <v>1.9363797181026751E-2</v>
      </c>
      <c r="F40" s="33">
        <f>SUM(('Appendix 2 1314'!F40-'2012-13'!F40)/'2012-13'!F40)</f>
        <v>1.9364961155949195E-2</v>
      </c>
      <c r="G40" s="33">
        <f>SUM(('Appendix 2 1314'!G40-'2012-13'!G40)/'2012-13'!G40)</f>
        <v>1.9361292437112491E-2</v>
      </c>
      <c r="H40" s="33">
        <f>SUM(('Appendix 2 1314'!H40-'2012-13'!H40)/'2012-13'!H40)</f>
        <v>1.9366357927627097E-2</v>
      </c>
      <c r="I40" s="33">
        <f>SUM(('Appendix 2 1314'!I40-'2012-13'!I40)/'2012-13'!I40)</f>
        <v>1.9363797181026751E-2</v>
      </c>
    </row>
    <row r="41" spans="1:9" ht="15.75" x14ac:dyDescent="0.25">
      <c r="A41" s="16"/>
      <c r="B41" s="12"/>
      <c r="C41" s="12"/>
      <c r="D41" s="13"/>
      <c r="E41" s="14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/>
      <c r="C43" s="9"/>
      <c r="D43" s="10"/>
      <c r="E43" s="11"/>
      <c r="F43" s="9"/>
      <c r="G43" s="9"/>
      <c r="H43" s="9"/>
      <c r="I43" s="9"/>
    </row>
    <row r="44" spans="1:9" ht="15" x14ac:dyDescent="0.2">
      <c r="A44" s="12" t="s">
        <v>13</v>
      </c>
      <c r="B44" s="30">
        <f>SUM(('Appendix 2 1314'!B44-'2012-13'!B44)/'2012-13'!B44)</f>
        <v>9.84908657664815E-2</v>
      </c>
      <c r="C44" s="30">
        <f>SUM(('Appendix 2 1314'!C44-'2012-13'!C44)/'2012-13'!C44)</f>
        <v>9.8831271984568286E-2</v>
      </c>
      <c r="D44" s="30">
        <f>SUM(('Appendix 2 1314'!D44-'2012-13'!D44)/'2012-13'!D44)</f>
        <v>9.8193010325655236E-2</v>
      </c>
      <c r="E44" s="31">
        <f>SUM(('Appendix 2 1314'!E44-'2012-13'!E44)/'2012-13'!E44)</f>
        <v>9.8490865766481347E-2</v>
      </c>
      <c r="F44" s="30">
        <f>SUM(('Appendix 2 1314'!F44-'2012-13'!F44)/'2012-13'!F44)</f>
        <v>9.827424362769864E-2</v>
      </c>
      <c r="G44" s="30">
        <f>SUM(('Appendix 2 1314'!G44-'2012-13'!G44)/'2012-13'!G44)</f>
        <v>9.8674161422374285E-2</v>
      </c>
      <c r="H44" s="30">
        <f>SUM(('Appendix 2 1314'!H44-'2012-13'!H44)/'2012-13'!H44)</f>
        <v>9.849086576648132E-2</v>
      </c>
      <c r="I44" s="30">
        <f>SUM(('Appendix 2 1314'!I44-'2012-13'!I44)/'2012-13'!I44)</f>
        <v>9.8490865766481347E-2</v>
      </c>
    </row>
    <row r="45" spans="1:9" ht="15" x14ac:dyDescent="0.2">
      <c r="A45" s="12" t="s">
        <v>14</v>
      </c>
      <c r="B45" s="30">
        <f>SUM(('Appendix 2 1314'!B45-'2012-13'!B45)/'2012-13'!B45)</f>
        <v>1.5857931935617908E-2</v>
      </c>
      <c r="C45" s="30">
        <f>SUM(('Appendix 2 1314'!C45-'2012-13'!C45)/'2012-13'!C45)</f>
        <v>1.5831806149460465E-2</v>
      </c>
      <c r="D45" s="30">
        <f>SUM(('Appendix 2 1314'!D45-'2012-13'!D45)/'2012-13'!D45)</f>
        <v>1.5812917594654839E-2</v>
      </c>
      <c r="E45" s="31">
        <f>SUM(('Appendix 2 1314'!E45-'2012-13'!E45)/'2012-13'!E45)</f>
        <v>1.5837820715869495E-2</v>
      </c>
      <c r="F45" s="30">
        <f>SUM(('Appendix 2 1314'!F45-'2012-13'!F45)/'2012-13'!F45)</f>
        <v>1.5841648308928296E-2</v>
      </c>
      <c r="G45" s="30">
        <f>SUM(('Appendix 2 1314'!G45-'2012-13'!G45)/'2012-13'!G45)</f>
        <v>1.5843863929168533E-2</v>
      </c>
      <c r="H45" s="30">
        <f>SUM(('Appendix 2 1314'!H45-'2012-13'!H45)/'2012-13'!H45)</f>
        <v>1.5845865108212804E-2</v>
      </c>
      <c r="I45" s="30">
        <f>SUM(('Appendix 2 1314'!I45-'2012-13'!I45)/'2012-13'!I45)</f>
        <v>1.5837820715869495E-2</v>
      </c>
    </row>
    <row r="46" spans="1:9" ht="15" x14ac:dyDescent="0.2">
      <c r="A46" s="12"/>
      <c r="B46" s="30"/>
      <c r="C46" s="30"/>
      <c r="D46" s="32"/>
      <c r="E46" s="31"/>
      <c r="F46" s="30"/>
      <c r="G46" s="30"/>
      <c r="H46" s="30"/>
      <c r="I46" s="30"/>
    </row>
    <row r="47" spans="1:9" ht="15.75" x14ac:dyDescent="0.25">
      <c r="A47" s="16" t="s">
        <v>15</v>
      </c>
      <c r="B47" s="30">
        <f>SUM(('Appendix 2 1314'!B47-'2012-13'!B47)/'2012-13'!B47)</f>
        <v>1.9781628920024746E-2</v>
      </c>
      <c r="C47" s="30">
        <f>SUM(('Appendix 2 1314'!C47-'2012-13'!C47)/'2012-13'!C47)</f>
        <v>1.977274808872417E-2</v>
      </c>
      <c r="D47" s="30">
        <f>SUM(('Appendix 2 1314'!D47-'2012-13'!D47)/'2012-13'!D47)</f>
        <v>1.972449816614974E-2</v>
      </c>
      <c r="E47" s="31">
        <f>SUM(('Appendix 2 1314'!E47-'2012-13'!E47)/'2012-13'!E47)</f>
        <v>1.9762398642277992E-2</v>
      </c>
      <c r="F47" s="30">
        <f>SUM(('Appendix 2 1314'!F47-'2012-13'!F47)/'2012-13'!F47)</f>
        <v>1.9755812398640753E-2</v>
      </c>
      <c r="G47" s="30">
        <f>SUM(('Appendix 2 1314'!G47-'2012-13'!G47)/'2012-13'!G47)</f>
        <v>1.9776846844755981E-2</v>
      </c>
      <c r="H47" s="30">
        <f>SUM(('Appendix 2 1314'!H47-'2012-13'!H47)/'2012-13'!H47)</f>
        <v>1.9770090666344862E-2</v>
      </c>
      <c r="I47" s="30">
        <f>SUM(('Appendix 2 1314'!I47-'2012-13'!I47)/'2012-13'!I47)</f>
        <v>1.9762398642277992E-2</v>
      </c>
    </row>
    <row r="48" spans="1:9" ht="15" x14ac:dyDescent="0.2">
      <c r="A48" s="12" t="s">
        <v>25</v>
      </c>
      <c r="B48" s="30">
        <f>SUM(('Appendix 2 1314'!B48-'2012-13'!B48)/'2012-13'!B48)</f>
        <v>1.9928064547487093E-2</v>
      </c>
      <c r="C48" s="30">
        <f>SUM(('Appendix 2 1314'!C48-'2012-13'!C48)/'2012-13'!C48)</f>
        <v>1.9998333472210576E-2</v>
      </c>
      <c r="D48" s="30">
        <f>SUM(('Appendix 2 1314'!D48-'2012-13'!D48)/'2012-13'!D48)</f>
        <v>1.9903762029746207E-2</v>
      </c>
      <c r="E48" s="31">
        <f>SUM(('Appendix 2 1314'!E48-'2012-13'!E48)/'2012-13'!E48)</f>
        <v>1.9961114711600673E-2</v>
      </c>
      <c r="F48" s="30">
        <f>SUM(('Appendix 2 1314'!F48-'2012-13'!F48)/'2012-13'!F48)</f>
        <v>1.9937430404581319E-2</v>
      </c>
      <c r="G48" s="30">
        <f>SUM(('Appendix 2 1314'!G48-'2012-13'!G48)/'2012-13'!G48)</f>
        <v>1.9965900933237694E-2</v>
      </c>
      <c r="H48" s="30">
        <f>SUM(('Appendix 2 1314'!H48-'2012-13'!H48)/'2012-13'!H48)</f>
        <v>1.9947894388925594E-2</v>
      </c>
      <c r="I48" s="30">
        <f>SUM(('Appendix 2 1314'!I48-'2012-13'!I48)/'2012-13'!I48)</f>
        <v>1.9961114711600673E-2</v>
      </c>
    </row>
    <row r="49" spans="1:9" ht="15" x14ac:dyDescent="0.2">
      <c r="A49" s="12" t="s">
        <v>17</v>
      </c>
      <c r="B49" s="30">
        <f>SUM(('Appendix 2 1314'!B49-'2012-13'!B49)/'2012-13'!B49)</f>
        <v>1.9910390331452425E-2</v>
      </c>
      <c r="C49" s="30">
        <f>SUM(('Appendix 2 1314'!C49-'2012-13'!C49)/'2012-13'!C49)</f>
        <v>1.9899286149078654E-2</v>
      </c>
      <c r="D49" s="30">
        <f>SUM(('Appendix 2 1314'!D49-'2012-13'!D49)/'2012-13'!D49)</f>
        <v>1.9900642049911346E-2</v>
      </c>
      <c r="E49" s="31">
        <f>SUM(('Appendix 2 1314'!E49-'2012-13'!E49)/'2012-13'!E49)</f>
        <v>1.9901696636854198E-2</v>
      </c>
      <c r="F49" s="30">
        <f>SUM(('Appendix 2 1314'!F49-'2012-13'!F49)/'2012-13'!F49)</f>
        <v>1.9903230577447386E-2</v>
      </c>
      <c r="G49" s="30">
        <f>SUM(('Appendix 2 1314'!G49-'2012-13'!G49)/'2012-13'!G49)</f>
        <v>1.9898333164484604E-2</v>
      </c>
      <c r="H49" s="30">
        <f>SUM(('Appendix 2 1314'!H49-'2012-13'!H49)/'2012-13'!H49)</f>
        <v>1.9905174105713293E-2</v>
      </c>
      <c r="I49" s="30">
        <f>SUM(('Appendix 2 1314'!I49-'2012-13'!I49)/'2012-13'!I49)</f>
        <v>1.9901696636854198E-2</v>
      </c>
    </row>
    <row r="50" spans="1:9" ht="15.75" x14ac:dyDescent="0.25">
      <c r="A50" s="16" t="s">
        <v>18</v>
      </c>
      <c r="B50" s="33">
        <f>SUM(('Appendix 2 1314'!B50-'2012-13'!B50)/'2012-13'!B50)</f>
        <v>1.9890523066998303E-2</v>
      </c>
      <c r="C50" s="33">
        <f>SUM(('Appendix 2 1314'!C50-'2012-13'!C50)/'2012-13'!C50)</f>
        <v>1.9887731712583883E-2</v>
      </c>
      <c r="D50" s="33">
        <f>SUM(('Appendix 2 1314'!D50-'2012-13'!D50)/'2012-13'!D50)</f>
        <v>1.9871408208972322E-2</v>
      </c>
      <c r="E50" s="34">
        <f>SUM(('Appendix 2 1314'!E50-'2012-13'!E50)/'2012-13'!E50)</f>
        <v>1.9884135697841979E-2</v>
      </c>
      <c r="F50" s="33">
        <f>SUM(('Appendix 2 1314'!F50-'2012-13'!F50)/'2012-13'!F50)</f>
        <v>1.9881847321441402E-2</v>
      </c>
      <c r="G50" s="33">
        <f>SUM(('Appendix 2 1314'!G50-'2012-13'!G50)/'2012-13'!G50)</f>
        <v>1.9884554479047897E-2</v>
      </c>
      <c r="H50" s="33">
        <f>SUM(('Appendix 2 1314'!H50-'2012-13'!H50)/'2012-13'!H50)</f>
        <v>1.9886690640657071E-2</v>
      </c>
      <c r="I50" s="33">
        <f>SUM(('Appendix 2 1314'!I50-'2012-13'!I50)/'2012-13'!I50)</f>
        <v>1.9884135697841979E-2</v>
      </c>
    </row>
    <row r="53" spans="1:9" x14ac:dyDescent="0.2">
      <c r="B53" s="25"/>
      <c r="C53" s="25"/>
      <c r="D53" s="25"/>
      <c r="E53" s="26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honeticPr fontId="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16" workbookViewId="0">
      <selection activeCell="E28" sqref="E28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27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 t="s">
        <v>12</v>
      </c>
      <c r="C3" s="9" t="s">
        <v>12</v>
      </c>
      <c r="D3" s="10" t="s">
        <v>12</v>
      </c>
      <c r="E3" s="40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 x14ac:dyDescent="0.2">
      <c r="A4" s="5" t="s">
        <v>24</v>
      </c>
      <c r="B4" s="12">
        <f>E4/9*6</f>
        <v>21.046666666666667</v>
      </c>
      <c r="C4" s="12">
        <f>E4/9*7</f>
        <v>24.554444444444442</v>
      </c>
      <c r="D4" s="13">
        <f>E4/9*8</f>
        <v>28.062222222222221</v>
      </c>
      <c r="E4" s="43">
        <v>31.57</v>
      </c>
      <c r="F4" s="12">
        <f>E4/9*11</f>
        <v>38.585555555555551</v>
      </c>
      <c r="G4" s="12">
        <f>E4/9*13</f>
        <v>45.601111111111109</v>
      </c>
      <c r="H4" s="12">
        <f>E4/9*15</f>
        <v>52.616666666666667</v>
      </c>
      <c r="I4" s="12">
        <f>E4/9*18</f>
        <v>63.14</v>
      </c>
    </row>
    <row r="5" spans="1:9" ht="15" x14ac:dyDescent="0.2">
      <c r="A5" s="12" t="s">
        <v>14</v>
      </c>
      <c r="B5" s="12">
        <v>174.45</v>
      </c>
      <c r="C5" s="12">
        <v>203.52</v>
      </c>
      <c r="D5" s="12">
        <v>232.59</v>
      </c>
      <c r="E5" s="43">
        <v>261.67</v>
      </c>
      <c r="F5" s="12">
        <v>319.82</v>
      </c>
      <c r="G5" s="12">
        <v>377.97</v>
      </c>
      <c r="H5" s="12">
        <v>436.12</v>
      </c>
      <c r="I5" s="12">
        <v>523.34</v>
      </c>
    </row>
    <row r="6" spans="1:9" ht="15" x14ac:dyDescent="0.2">
      <c r="A6" s="12"/>
      <c r="B6" s="15"/>
      <c r="C6" s="12"/>
      <c r="D6" s="13"/>
      <c r="E6" s="43"/>
      <c r="F6" s="12"/>
      <c r="G6" s="12"/>
      <c r="H6" s="12"/>
      <c r="I6" s="12"/>
    </row>
    <row r="7" spans="1:9" ht="15.75" x14ac:dyDescent="0.25">
      <c r="A7" s="16" t="s">
        <v>15</v>
      </c>
      <c r="B7" s="17">
        <f t="shared" ref="B7:I7" si="0">SUM(B4:B6)</f>
        <v>195.49666666666667</v>
      </c>
      <c r="C7" s="17">
        <f t="shared" si="0"/>
        <v>228.07444444444445</v>
      </c>
      <c r="D7" s="17">
        <f t="shared" si="0"/>
        <v>260.65222222222224</v>
      </c>
      <c r="E7" s="44">
        <f t="shared" si="0"/>
        <v>293.24</v>
      </c>
      <c r="F7" s="17">
        <f t="shared" si="0"/>
        <v>358.40555555555557</v>
      </c>
      <c r="G7" s="17">
        <f t="shared" si="0"/>
        <v>423.57111111111112</v>
      </c>
      <c r="H7" s="17">
        <f t="shared" si="0"/>
        <v>488.73666666666668</v>
      </c>
      <c r="I7" s="17">
        <f t="shared" si="0"/>
        <v>586.48</v>
      </c>
    </row>
    <row r="8" spans="1:9" ht="15" x14ac:dyDescent="0.2">
      <c r="A8" s="12" t="s">
        <v>25</v>
      </c>
      <c r="B8" s="12">
        <v>107.01</v>
      </c>
      <c r="C8" s="12">
        <v>124.84</v>
      </c>
      <c r="D8" s="12">
        <v>142.68</v>
      </c>
      <c r="E8" s="43">
        <v>160.51</v>
      </c>
      <c r="F8" s="12">
        <v>196.18</v>
      </c>
      <c r="G8" s="12">
        <v>231.85</v>
      </c>
      <c r="H8" s="12">
        <v>267.52</v>
      </c>
      <c r="I8" s="12">
        <v>321.02</v>
      </c>
    </row>
    <row r="9" spans="1:9" ht="15" x14ac:dyDescent="0.2">
      <c r="A9" s="12" t="s">
        <v>17</v>
      </c>
      <c r="B9" s="12">
        <v>805.61</v>
      </c>
      <c r="C9" s="12">
        <v>939.87</v>
      </c>
      <c r="D9" s="13">
        <v>1074.1400000000001</v>
      </c>
      <c r="E9" s="43">
        <v>1208.4100000000001</v>
      </c>
      <c r="F9" s="12">
        <v>1476.95</v>
      </c>
      <c r="G9" s="12">
        <v>1745.48</v>
      </c>
      <c r="H9" s="12">
        <v>2014.02</v>
      </c>
      <c r="I9" s="12">
        <v>2416.8200000000002</v>
      </c>
    </row>
    <row r="10" spans="1:9" ht="15.75" x14ac:dyDescent="0.25">
      <c r="A10" s="16" t="s">
        <v>18</v>
      </c>
      <c r="B10" s="16">
        <f t="shared" ref="B10:I10" si="1">SUM(B7:B9)</f>
        <v>1108.1166666666668</v>
      </c>
      <c r="C10" s="16">
        <f t="shared" si="1"/>
        <v>1292.7844444444445</v>
      </c>
      <c r="D10" s="16">
        <f t="shared" si="1"/>
        <v>1477.4722222222224</v>
      </c>
      <c r="E10" s="45">
        <f t="shared" si="1"/>
        <v>1662.16</v>
      </c>
      <c r="F10" s="16">
        <f t="shared" si="1"/>
        <v>2031.5355555555557</v>
      </c>
      <c r="G10" s="16">
        <f t="shared" si="1"/>
        <v>2400.9011111111113</v>
      </c>
      <c r="H10" s="16">
        <f t="shared" si="1"/>
        <v>2770.2766666666666</v>
      </c>
      <c r="I10" s="16">
        <f t="shared" si="1"/>
        <v>3324.32</v>
      </c>
    </row>
    <row r="11" spans="1:9" ht="15" x14ac:dyDescent="0.2">
      <c r="A11" s="12"/>
      <c r="B11" s="12"/>
      <c r="C11" s="12"/>
      <c r="D11" s="13"/>
      <c r="E11" s="43"/>
      <c r="F11" s="12"/>
      <c r="G11" s="12"/>
      <c r="H11" s="12"/>
      <c r="I11" s="12"/>
    </row>
    <row r="12" spans="1:9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 x14ac:dyDescent="0.2">
      <c r="A13" s="9"/>
      <c r="B13" s="9" t="s">
        <v>12</v>
      </c>
      <c r="C13" s="9" t="s">
        <v>12</v>
      </c>
      <c r="D13" s="10" t="s">
        <v>12</v>
      </c>
      <c r="E13" s="40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 x14ac:dyDescent="0.2">
      <c r="A14" s="5" t="s">
        <v>24</v>
      </c>
      <c r="B14" s="12">
        <f>E14/9*6</f>
        <v>27.046666666666667</v>
      </c>
      <c r="C14" s="12">
        <f>E14/9*7</f>
        <v>31.554444444444446</v>
      </c>
      <c r="D14" s="13">
        <f>E14/9*8</f>
        <v>36.062222222222225</v>
      </c>
      <c r="E14" s="43">
        <v>40.57</v>
      </c>
      <c r="F14" s="12">
        <f>E14/9*11</f>
        <v>49.585555555555558</v>
      </c>
      <c r="G14" s="12">
        <f>E14/9*13</f>
        <v>58.601111111111116</v>
      </c>
      <c r="H14" s="12">
        <f>E14/9*15</f>
        <v>67.616666666666674</v>
      </c>
      <c r="I14" s="12">
        <f>E14/9*18</f>
        <v>81.14</v>
      </c>
    </row>
    <row r="15" spans="1:9" ht="15" x14ac:dyDescent="0.2">
      <c r="A15" s="12" t="s">
        <v>14</v>
      </c>
      <c r="B15" s="12">
        <v>174.45</v>
      </c>
      <c r="C15" s="12">
        <v>203.52</v>
      </c>
      <c r="D15" s="12">
        <v>232.59</v>
      </c>
      <c r="E15" s="43">
        <v>261.67</v>
      </c>
      <c r="F15" s="12">
        <v>319.82</v>
      </c>
      <c r="G15" s="12">
        <v>377.97</v>
      </c>
      <c r="H15" s="12">
        <v>436.12</v>
      </c>
      <c r="I15" s="12">
        <v>523.34</v>
      </c>
    </row>
    <row r="16" spans="1:9" ht="15" x14ac:dyDescent="0.2">
      <c r="A16" s="12"/>
      <c r="B16" s="15"/>
      <c r="C16" s="12"/>
      <c r="D16" s="13"/>
      <c r="E16" s="43"/>
      <c r="F16" s="12"/>
      <c r="G16" s="12"/>
      <c r="H16" s="12"/>
      <c r="I16" s="12"/>
    </row>
    <row r="17" spans="1:9" ht="15.75" x14ac:dyDescent="0.25">
      <c r="A17" s="16" t="s">
        <v>15</v>
      </c>
      <c r="B17" s="17">
        <f t="shared" ref="B17:I17" si="2">SUM(B14:B16)</f>
        <v>201.49666666666667</v>
      </c>
      <c r="C17" s="17">
        <f t="shared" si="2"/>
        <v>235.07444444444445</v>
      </c>
      <c r="D17" s="17">
        <f t="shared" si="2"/>
        <v>268.65222222222224</v>
      </c>
      <c r="E17" s="44">
        <f t="shared" si="2"/>
        <v>302.24</v>
      </c>
      <c r="F17" s="17">
        <f t="shared" si="2"/>
        <v>369.40555555555557</v>
      </c>
      <c r="G17" s="17">
        <f t="shared" si="2"/>
        <v>436.57111111111112</v>
      </c>
      <c r="H17" s="17">
        <f t="shared" si="2"/>
        <v>503.73666666666668</v>
      </c>
      <c r="I17" s="17">
        <f t="shared" si="2"/>
        <v>604.48</v>
      </c>
    </row>
    <row r="18" spans="1:9" ht="15" x14ac:dyDescent="0.2">
      <c r="A18" s="12" t="s">
        <v>25</v>
      </c>
      <c r="B18" s="12">
        <v>107.01</v>
      </c>
      <c r="C18" s="12">
        <v>124.84</v>
      </c>
      <c r="D18" s="12">
        <v>142.68</v>
      </c>
      <c r="E18" s="43">
        <v>160.51</v>
      </c>
      <c r="F18" s="12">
        <v>196.18</v>
      </c>
      <c r="G18" s="12">
        <v>231.85</v>
      </c>
      <c r="H18" s="12">
        <v>267.52</v>
      </c>
      <c r="I18" s="12">
        <v>321.02</v>
      </c>
    </row>
    <row r="19" spans="1:9" ht="15" x14ac:dyDescent="0.2">
      <c r="A19" s="12" t="s">
        <v>17</v>
      </c>
      <c r="B19" s="12">
        <v>805.61</v>
      </c>
      <c r="C19" s="12">
        <v>939.87</v>
      </c>
      <c r="D19" s="13">
        <v>1074.1400000000001</v>
      </c>
      <c r="E19" s="43">
        <v>1208.4100000000001</v>
      </c>
      <c r="F19" s="12">
        <v>1476.95</v>
      </c>
      <c r="G19" s="12">
        <v>1745.48</v>
      </c>
      <c r="H19" s="12">
        <v>2014.02</v>
      </c>
      <c r="I19" s="12">
        <v>2416.8200000000002</v>
      </c>
    </row>
    <row r="20" spans="1:9" ht="15.75" x14ac:dyDescent="0.25">
      <c r="A20" s="16" t="s">
        <v>18</v>
      </c>
      <c r="B20" s="16">
        <f t="shared" ref="B20:I20" si="3">SUM(B17:B19)</f>
        <v>1114.1166666666668</v>
      </c>
      <c r="C20" s="16">
        <f t="shared" si="3"/>
        <v>1299.7844444444445</v>
      </c>
      <c r="D20" s="16">
        <f t="shared" si="3"/>
        <v>1485.4722222222224</v>
      </c>
      <c r="E20" s="45">
        <f t="shared" si="3"/>
        <v>1671.16</v>
      </c>
      <c r="F20" s="16">
        <f t="shared" si="3"/>
        <v>2042.5355555555557</v>
      </c>
      <c r="G20" s="16">
        <f t="shared" si="3"/>
        <v>2413.9011111111113</v>
      </c>
      <c r="H20" s="16">
        <f t="shared" si="3"/>
        <v>2785.2766666666666</v>
      </c>
      <c r="I20" s="16">
        <f t="shared" si="3"/>
        <v>3342.32</v>
      </c>
    </row>
    <row r="21" spans="1:9" ht="15.75" x14ac:dyDescent="0.25">
      <c r="A21" s="16"/>
      <c r="B21" s="12"/>
      <c r="C21" s="12"/>
      <c r="D21" s="13"/>
      <c r="E21" s="43"/>
      <c r="F21" s="12"/>
      <c r="G21" s="12"/>
      <c r="H21" s="12"/>
      <c r="I21" s="12"/>
    </row>
    <row r="22" spans="1:9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 x14ac:dyDescent="0.2">
      <c r="A23" s="9"/>
      <c r="B23" s="9" t="s">
        <v>12</v>
      </c>
      <c r="C23" s="9" t="s">
        <v>12</v>
      </c>
      <c r="D23" s="10" t="s">
        <v>12</v>
      </c>
      <c r="E23" s="40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9" ht="15" x14ac:dyDescent="0.2">
      <c r="A24" s="5" t="s">
        <v>24</v>
      </c>
      <c r="B24" s="12">
        <f>E24/9*6</f>
        <v>18.906666666666666</v>
      </c>
      <c r="C24" s="12">
        <f>E24/9*7</f>
        <v>22.05777777777778</v>
      </c>
      <c r="D24" s="13">
        <f>E24/9*8</f>
        <v>25.20888888888889</v>
      </c>
      <c r="E24" s="43">
        <v>28.36</v>
      </c>
      <c r="F24" s="12">
        <f>E24/9*11</f>
        <v>34.662222222222226</v>
      </c>
      <c r="G24" s="12">
        <f>E24/9*13</f>
        <v>40.964444444444446</v>
      </c>
      <c r="H24" s="12">
        <f>E24/9*15</f>
        <v>47.266666666666666</v>
      </c>
      <c r="I24" s="12">
        <f>E24/9*18</f>
        <v>56.72</v>
      </c>
    </row>
    <row r="25" spans="1:9" ht="15" x14ac:dyDescent="0.2">
      <c r="A25" s="12" t="s">
        <v>14</v>
      </c>
      <c r="B25" s="12">
        <v>174.45</v>
      </c>
      <c r="C25" s="12">
        <v>203.52</v>
      </c>
      <c r="D25" s="12">
        <v>232.59</v>
      </c>
      <c r="E25" s="43">
        <v>261.67</v>
      </c>
      <c r="F25" s="12">
        <v>319.82</v>
      </c>
      <c r="G25" s="12">
        <v>377.97</v>
      </c>
      <c r="H25" s="12">
        <v>436.12</v>
      </c>
      <c r="I25" s="12">
        <v>523.34</v>
      </c>
    </row>
    <row r="26" spans="1:9" ht="15" x14ac:dyDescent="0.2">
      <c r="A26" s="12"/>
      <c r="B26" s="15"/>
      <c r="C26" s="12"/>
      <c r="D26" s="13"/>
      <c r="E26" s="43"/>
      <c r="F26" s="12"/>
      <c r="G26" s="12"/>
      <c r="H26" s="12"/>
      <c r="I26" s="12"/>
    </row>
    <row r="27" spans="1:9" ht="15.75" x14ac:dyDescent="0.25">
      <c r="A27" s="16" t="s">
        <v>15</v>
      </c>
      <c r="B27" s="17">
        <f t="shared" ref="B27:I27" si="4">SUM(B24:B26)</f>
        <v>193.35666666666665</v>
      </c>
      <c r="C27" s="17">
        <f t="shared" si="4"/>
        <v>225.57777777777778</v>
      </c>
      <c r="D27" s="17">
        <f t="shared" si="4"/>
        <v>257.79888888888888</v>
      </c>
      <c r="E27" s="44">
        <f t="shared" si="4"/>
        <v>290.03000000000003</v>
      </c>
      <c r="F27" s="17">
        <f t="shared" si="4"/>
        <v>354.48222222222222</v>
      </c>
      <c r="G27" s="17">
        <f t="shared" si="4"/>
        <v>418.93444444444447</v>
      </c>
      <c r="H27" s="17">
        <f t="shared" si="4"/>
        <v>483.38666666666666</v>
      </c>
      <c r="I27" s="17">
        <f t="shared" si="4"/>
        <v>580.06000000000006</v>
      </c>
    </row>
    <row r="28" spans="1:9" ht="15" x14ac:dyDescent="0.2">
      <c r="A28" s="12" t="s">
        <v>25</v>
      </c>
      <c r="B28" s="12">
        <v>107.01</v>
      </c>
      <c r="C28" s="12">
        <v>124.84</v>
      </c>
      <c r="D28" s="12">
        <v>142.68</v>
      </c>
      <c r="E28" s="43">
        <v>160.51</v>
      </c>
      <c r="F28" s="12">
        <v>196.18</v>
      </c>
      <c r="G28" s="12">
        <v>231.85</v>
      </c>
      <c r="H28" s="12">
        <v>267.52</v>
      </c>
      <c r="I28" s="12">
        <v>321.02</v>
      </c>
    </row>
    <row r="29" spans="1:9" ht="15" x14ac:dyDescent="0.2">
      <c r="A29" s="12" t="s">
        <v>17</v>
      </c>
      <c r="B29" s="12">
        <v>805.61</v>
      </c>
      <c r="C29" s="12">
        <v>939.87</v>
      </c>
      <c r="D29" s="13">
        <v>1074.1400000000001</v>
      </c>
      <c r="E29" s="43">
        <v>1208.4100000000001</v>
      </c>
      <c r="F29" s="12">
        <v>1476.95</v>
      </c>
      <c r="G29" s="12">
        <v>1745.48</v>
      </c>
      <c r="H29" s="12">
        <v>2014.02</v>
      </c>
      <c r="I29" s="12">
        <v>2416.8200000000002</v>
      </c>
    </row>
    <row r="30" spans="1:9" ht="15.75" x14ac:dyDescent="0.25">
      <c r="A30" s="16" t="s">
        <v>18</v>
      </c>
      <c r="B30" s="16">
        <f t="shared" ref="B30:I30" si="5">SUM(B27:B29)</f>
        <v>1105.9766666666667</v>
      </c>
      <c r="C30" s="16">
        <f t="shared" si="5"/>
        <v>1290.2877777777778</v>
      </c>
      <c r="D30" s="16">
        <f t="shared" si="5"/>
        <v>1474.6188888888889</v>
      </c>
      <c r="E30" s="45">
        <f t="shared" si="5"/>
        <v>1658.95</v>
      </c>
      <c r="F30" s="16">
        <f t="shared" si="5"/>
        <v>2027.6122222222223</v>
      </c>
      <c r="G30" s="16">
        <f t="shared" si="5"/>
        <v>2396.2644444444445</v>
      </c>
      <c r="H30" s="16">
        <f t="shared" si="5"/>
        <v>2764.9266666666667</v>
      </c>
      <c r="I30" s="16">
        <f t="shared" si="5"/>
        <v>3317.9</v>
      </c>
    </row>
    <row r="31" spans="1:9" ht="15.75" x14ac:dyDescent="0.25">
      <c r="A31" s="1"/>
      <c r="B31" s="87" t="s">
        <v>27</v>
      </c>
      <c r="C31" s="87"/>
      <c r="D31" s="87"/>
      <c r="E31" s="87"/>
      <c r="F31" s="87"/>
      <c r="G31" s="87"/>
      <c r="H31" s="87"/>
      <c r="I31" s="2" t="s">
        <v>21</v>
      </c>
    </row>
    <row r="32" spans="1:9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 t="s">
        <v>12</v>
      </c>
      <c r="C33" s="9" t="s">
        <v>12</v>
      </c>
      <c r="D33" s="10" t="s">
        <v>12</v>
      </c>
      <c r="E33" s="40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 x14ac:dyDescent="0.2">
      <c r="A34" s="5" t="s">
        <v>24</v>
      </c>
      <c r="B34" s="12">
        <f>E34/9*6</f>
        <v>6.16</v>
      </c>
      <c r="C34" s="12">
        <v>7.19</v>
      </c>
      <c r="D34" s="13">
        <f>E34/9*8</f>
        <v>8.2133333333333329</v>
      </c>
      <c r="E34" s="43">
        <v>9.24</v>
      </c>
      <c r="F34" s="12">
        <f>E34/9*11</f>
        <v>11.293333333333333</v>
      </c>
      <c r="G34" s="12">
        <f>E34/9*13</f>
        <v>13.346666666666666</v>
      </c>
      <c r="H34" s="12">
        <f>E34/9*15</f>
        <v>15.399999999999999</v>
      </c>
      <c r="I34" s="12">
        <f>E34/9*18</f>
        <v>18.48</v>
      </c>
    </row>
    <row r="35" spans="1:9" ht="15" x14ac:dyDescent="0.2">
      <c r="A35" s="12" t="s">
        <v>14</v>
      </c>
      <c r="B35" s="12">
        <v>174.45</v>
      </c>
      <c r="C35" s="12">
        <v>203.52</v>
      </c>
      <c r="D35" s="12">
        <v>232.59</v>
      </c>
      <c r="E35" s="43">
        <v>261.67</v>
      </c>
      <c r="F35" s="12">
        <v>319.82</v>
      </c>
      <c r="G35" s="12">
        <v>377.97</v>
      </c>
      <c r="H35" s="12">
        <v>436.12</v>
      </c>
      <c r="I35" s="12">
        <v>523.34</v>
      </c>
    </row>
    <row r="36" spans="1:9" ht="15" x14ac:dyDescent="0.2">
      <c r="A36" s="12"/>
      <c r="B36" s="15"/>
      <c r="C36" s="12"/>
      <c r="D36" s="13"/>
      <c r="E36" s="43"/>
      <c r="F36" s="12"/>
      <c r="G36" s="12"/>
      <c r="H36" s="12"/>
      <c r="I36" s="12"/>
    </row>
    <row r="37" spans="1:9" ht="15.75" x14ac:dyDescent="0.25">
      <c r="A37" s="16" t="s">
        <v>15</v>
      </c>
      <c r="B37" s="17">
        <f t="shared" ref="B37:I37" si="6">SUM(B34:B36)</f>
        <v>180.60999999999999</v>
      </c>
      <c r="C37" s="17">
        <f t="shared" si="6"/>
        <v>210.71</v>
      </c>
      <c r="D37" s="17">
        <f t="shared" si="6"/>
        <v>240.80333333333334</v>
      </c>
      <c r="E37" s="44">
        <f t="shared" si="6"/>
        <v>270.91000000000003</v>
      </c>
      <c r="F37" s="17">
        <f t="shared" si="6"/>
        <v>331.11333333333334</v>
      </c>
      <c r="G37" s="17">
        <f t="shared" si="6"/>
        <v>391.31666666666672</v>
      </c>
      <c r="H37" s="17">
        <f t="shared" si="6"/>
        <v>451.52</v>
      </c>
      <c r="I37" s="17">
        <f t="shared" si="6"/>
        <v>541.82000000000005</v>
      </c>
    </row>
    <row r="38" spans="1:9" ht="15" x14ac:dyDescent="0.2">
      <c r="A38" s="12" t="s">
        <v>25</v>
      </c>
      <c r="B38" s="12">
        <v>107.01</v>
      </c>
      <c r="C38" s="12">
        <v>124.84</v>
      </c>
      <c r="D38" s="12">
        <v>142.68</v>
      </c>
      <c r="E38" s="43">
        <v>160.51</v>
      </c>
      <c r="F38" s="12">
        <v>196.18</v>
      </c>
      <c r="G38" s="12">
        <v>231.85</v>
      </c>
      <c r="H38" s="12">
        <v>267.52</v>
      </c>
      <c r="I38" s="12">
        <v>321.02</v>
      </c>
    </row>
    <row r="39" spans="1:9" ht="15" x14ac:dyDescent="0.2">
      <c r="A39" s="12" t="s">
        <v>17</v>
      </c>
      <c r="B39" s="12">
        <v>805.61</v>
      </c>
      <c r="C39" s="12">
        <v>939.87</v>
      </c>
      <c r="D39" s="13">
        <v>1074.1400000000001</v>
      </c>
      <c r="E39" s="43">
        <v>1208.4100000000001</v>
      </c>
      <c r="F39" s="12">
        <v>1476.95</v>
      </c>
      <c r="G39" s="12">
        <v>1745.48</v>
      </c>
      <c r="H39" s="12">
        <v>2014.02</v>
      </c>
      <c r="I39" s="12">
        <v>2416.8200000000002</v>
      </c>
    </row>
    <row r="40" spans="1:9" ht="15.75" x14ac:dyDescent="0.25">
      <c r="A40" s="16" t="s">
        <v>18</v>
      </c>
      <c r="B40" s="16">
        <f t="shared" ref="B40:I40" si="7">SUM(B37:B39)</f>
        <v>1093.23</v>
      </c>
      <c r="C40" s="16">
        <f t="shared" si="7"/>
        <v>1275.42</v>
      </c>
      <c r="D40" s="16">
        <f t="shared" si="7"/>
        <v>1457.6233333333334</v>
      </c>
      <c r="E40" s="45">
        <f t="shared" si="7"/>
        <v>1639.8300000000002</v>
      </c>
      <c r="F40" s="16">
        <f t="shared" si="7"/>
        <v>2004.2433333333333</v>
      </c>
      <c r="G40" s="16">
        <f t="shared" si="7"/>
        <v>2368.6466666666665</v>
      </c>
      <c r="H40" s="16">
        <f t="shared" si="7"/>
        <v>2733.06</v>
      </c>
      <c r="I40" s="16">
        <f t="shared" si="7"/>
        <v>3279.6600000000003</v>
      </c>
    </row>
    <row r="41" spans="1:9" ht="15.75" x14ac:dyDescent="0.2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 t="s">
        <v>12</v>
      </c>
      <c r="C43" s="9" t="s">
        <v>12</v>
      </c>
      <c r="D43" s="10" t="s">
        <v>12</v>
      </c>
      <c r="E43" s="40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 x14ac:dyDescent="0.2">
      <c r="A44" s="12" t="s">
        <v>13</v>
      </c>
      <c r="B44" s="12">
        <v>9.41</v>
      </c>
      <c r="C44" s="12">
        <f>E44/9*7</f>
        <v>10.974444444444444</v>
      </c>
      <c r="D44" s="12">
        <v>12.54</v>
      </c>
      <c r="E44" s="43">
        <v>14.11</v>
      </c>
      <c r="F44" s="12">
        <f>E44/9*11</f>
        <v>17.245555555555555</v>
      </c>
      <c r="G44" s="12">
        <f>E44/9*13</f>
        <v>20.38111111111111</v>
      </c>
      <c r="H44" s="12">
        <f>E44/9*15</f>
        <v>23.516666666666666</v>
      </c>
      <c r="I44" s="12">
        <f>E44/9*18</f>
        <v>28.22</v>
      </c>
    </row>
    <row r="45" spans="1:9" ht="15" x14ac:dyDescent="0.2">
      <c r="A45" s="12" t="s">
        <v>14</v>
      </c>
      <c r="B45" s="12">
        <v>174.45</v>
      </c>
      <c r="C45" s="12">
        <v>203.52</v>
      </c>
      <c r="D45" s="12">
        <v>232.59</v>
      </c>
      <c r="E45" s="43">
        <v>261.67</v>
      </c>
      <c r="F45" s="12">
        <v>319.82</v>
      </c>
      <c r="G45" s="12">
        <v>377.97</v>
      </c>
      <c r="H45" s="12">
        <v>436.12</v>
      </c>
      <c r="I45" s="12">
        <v>523.34</v>
      </c>
    </row>
    <row r="46" spans="1:9" ht="15" x14ac:dyDescent="0.2">
      <c r="A46" s="12"/>
      <c r="B46" s="23"/>
      <c r="C46" s="12"/>
      <c r="D46" s="13"/>
      <c r="E46" s="43"/>
      <c r="F46" s="12"/>
      <c r="G46" s="12"/>
      <c r="H46" s="12"/>
      <c r="I46" s="12"/>
    </row>
    <row r="47" spans="1:9" ht="15.75" x14ac:dyDescent="0.25">
      <c r="A47" s="16" t="s">
        <v>15</v>
      </c>
      <c r="B47" s="17">
        <f t="shared" ref="B47:I47" si="8">SUM(B44:B46)</f>
        <v>183.85999999999999</v>
      </c>
      <c r="C47" s="17">
        <f t="shared" si="8"/>
        <v>214.49444444444447</v>
      </c>
      <c r="D47" s="17">
        <f t="shared" si="8"/>
        <v>245.13</v>
      </c>
      <c r="E47" s="44">
        <f t="shared" si="8"/>
        <v>275.78000000000003</v>
      </c>
      <c r="F47" s="17">
        <f t="shared" si="8"/>
        <v>337.06555555555553</v>
      </c>
      <c r="G47" s="17">
        <f t="shared" si="8"/>
        <v>398.35111111111115</v>
      </c>
      <c r="H47" s="17">
        <f t="shared" si="8"/>
        <v>459.63666666666666</v>
      </c>
      <c r="I47" s="17">
        <f t="shared" si="8"/>
        <v>551.56000000000006</v>
      </c>
    </row>
    <row r="48" spans="1:9" ht="15" x14ac:dyDescent="0.2">
      <c r="A48" s="12" t="s">
        <v>25</v>
      </c>
      <c r="B48" s="12">
        <v>107.01</v>
      </c>
      <c r="C48" s="12">
        <v>124.84</v>
      </c>
      <c r="D48" s="12">
        <v>142.68</v>
      </c>
      <c r="E48" s="43">
        <v>160.51</v>
      </c>
      <c r="F48" s="12">
        <v>196.18</v>
      </c>
      <c r="G48" s="12">
        <v>231.85</v>
      </c>
      <c r="H48" s="12">
        <v>267.52</v>
      </c>
      <c r="I48" s="12">
        <v>321.02</v>
      </c>
    </row>
    <row r="49" spans="1:9" ht="15" x14ac:dyDescent="0.2">
      <c r="A49" s="12" t="s">
        <v>17</v>
      </c>
      <c r="B49" s="12">
        <v>805.61</v>
      </c>
      <c r="C49" s="12">
        <v>939.87</v>
      </c>
      <c r="D49" s="13">
        <v>1074.1400000000001</v>
      </c>
      <c r="E49" s="43">
        <v>1208.4100000000001</v>
      </c>
      <c r="F49" s="12">
        <v>1476.95</v>
      </c>
      <c r="G49" s="12">
        <v>1745.48</v>
      </c>
      <c r="H49" s="12">
        <v>2014.02</v>
      </c>
      <c r="I49" s="12">
        <v>2416.8200000000002</v>
      </c>
    </row>
    <row r="50" spans="1:9" ht="15.75" x14ac:dyDescent="0.25">
      <c r="A50" s="16" t="s">
        <v>18</v>
      </c>
      <c r="B50" s="16">
        <f t="shared" ref="B50:I50" si="9">SUM(B47:B49)</f>
        <v>1096.48</v>
      </c>
      <c r="C50" s="16">
        <f t="shared" si="9"/>
        <v>1279.2044444444446</v>
      </c>
      <c r="D50" s="24">
        <f t="shared" si="9"/>
        <v>1461.95</v>
      </c>
      <c r="E50" s="45">
        <f t="shared" si="9"/>
        <v>1644.7</v>
      </c>
      <c r="F50" s="16">
        <f t="shared" si="9"/>
        <v>2010.1955555555555</v>
      </c>
      <c r="G50" s="16">
        <f t="shared" si="9"/>
        <v>2375.681111111111</v>
      </c>
      <c r="H50" s="16">
        <f t="shared" si="9"/>
        <v>2741.1766666666667</v>
      </c>
      <c r="I50" s="16">
        <f t="shared" si="9"/>
        <v>3289.4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31" workbookViewId="0">
      <selection activeCell="D55" sqref="D55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27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/>
      <c r="C3" s="9"/>
      <c r="D3" s="10"/>
      <c r="E3" s="40"/>
      <c r="F3" s="9"/>
      <c r="G3" s="9"/>
      <c r="H3" s="9"/>
      <c r="I3" s="9"/>
    </row>
    <row r="4" spans="1:9" ht="15" x14ac:dyDescent="0.2">
      <c r="A4" s="5" t="s">
        <v>24</v>
      </c>
      <c r="B4" s="36">
        <f>SUM(('Appendix 2 1415'!B4-'Appendix 2 1314'!B4)/'Appendix 2 1314'!B4)</f>
        <v>6.0819892473118295E-2</v>
      </c>
      <c r="C4" s="36">
        <f>SUM(('Appendix 2 1415'!C4-'Appendix 2 1314'!C4)/'Appendix 2 1314'!C4)</f>
        <v>6.0667146628269712E-2</v>
      </c>
      <c r="D4" s="36">
        <f>SUM(('Appendix 2 1415'!D4-'Appendix 2 1314'!D4)/'Appendix 2 1314'!D4)</f>
        <v>6.0953581180424272E-2</v>
      </c>
      <c r="E4" s="41">
        <f>SUM(('Appendix 2 1415'!E4-'Appendix 2 1314'!E4)/'Appendix 2 1314'!E4)</f>
        <v>6.0819892473118232E-2</v>
      </c>
      <c r="F4" s="36">
        <f>SUM(('Appendix 2 1415'!F4-'Appendix 2 1314'!F4)/'Appendix 2 1314'!F4)</f>
        <v>6.0917117282253339E-2</v>
      </c>
      <c r="G4" s="36">
        <f>SUM(('Appendix 2 1415'!G4-'Appendix 2 1314'!G4)/'Appendix 2 1314'!G4)</f>
        <v>6.0737639244268601E-2</v>
      </c>
      <c r="H4" s="36">
        <f>SUM(('Appendix 2 1415'!H4-'Appendix 2 1314'!H4)/'Appendix 2 1314'!H4)</f>
        <v>6.081989247311826E-2</v>
      </c>
      <c r="I4" s="36">
        <f>SUM(('Appendix 2 1415'!I4-'Appendix 2 1314'!I4)/'Appendix 2 1314'!I4)</f>
        <v>6.0819892473118232E-2</v>
      </c>
    </row>
    <row r="5" spans="1:9" ht="15" x14ac:dyDescent="0.2">
      <c r="A5" s="12" t="s">
        <v>14</v>
      </c>
      <c r="B5" s="30">
        <f>SUM(('Appendix 2 1415'!B5-'Appendix 2 1314'!B5)/'Appendix 2 1314'!B5)</f>
        <v>1.9936856875584639E-2</v>
      </c>
      <c r="C5" s="30">
        <f>SUM(('Appendix 2 1415'!C5-'Appendix 2 1314'!C5)/'Appendix 2 1314'!C5)</f>
        <v>1.9894763217238782E-2</v>
      </c>
      <c r="D5" s="30">
        <f>SUM(('Appendix 2 1415'!D5-'Appendix 2 1314'!D5)/'Appendix 2 1314'!D5)</f>
        <v>1.9907914930936164E-2</v>
      </c>
      <c r="E5" s="41">
        <f>SUM(('Appendix 2 1415'!E5-'Appendix 2 1314'!E5)/'Appendix 2 1314'!E5)</f>
        <v>1.9917368256938E-2</v>
      </c>
      <c r="F5" s="30">
        <f>SUM(('Appendix 2 1415'!F5-'Appendix 2 1314'!F5)/'Appendix 2 1314'!F5)</f>
        <v>1.993175367541538E-2</v>
      </c>
      <c r="G5" s="30">
        <f>SUM(('Appendix 2 1415'!G5-'Appendix 2 1314'!G5)/'Appendix 2 1314'!G5)</f>
        <v>1.9914190884805453E-2</v>
      </c>
      <c r="H5" s="30">
        <f>SUM(('Appendix 2 1415'!H5-'Appendix 2 1314'!H5)/'Appendix 2 1314'!H5)</f>
        <v>1.9925163704396589E-2</v>
      </c>
      <c r="I5" s="30">
        <f>SUM(('Appendix 2 1415'!I5-'Appendix 2 1314'!I5)/'Appendix 2 1314'!I5)</f>
        <v>1.9917368256938E-2</v>
      </c>
    </row>
    <row r="6" spans="1:9" ht="15" x14ac:dyDescent="0.2">
      <c r="A6" s="12"/>
      <c r="B6" s="30"/>
      <c r="C6" s="30"/>
      <c r="D6" s="30"/>
      <c r="E6" s="41"/>
      <c r="F6" s="30"/>
      <c r="G6" s="30"/>
      <c r="H6" s="30"/>
      <c r="I6" s="30"/>
    </row>
    <row r="7" spans="1:9" ht="15.75" x14ac:dyDescent="0.25">
      <c r="A7" s="16" t="s">
        <v>15</v>
      </c>
      <c r="B7" s="30">
        <f>SUM(('Appendix 2 1415'!B7-'Appendix 2 1314'!B7)/'Appendix 2 1314'!B7)</f>
        <v>2.4186225202570591E-2</v>
      </c>
      <c r="C7" s="30">
        <f>SUM(('Appendix 2 1415'!C7-'Appendix 2 1314'!C7)/'Appendix 2 1314'!C7)</f>
        <v>2.4133113805318521E-2</v>
      </c>
      <c r="D7" s="30">
        <f>SUM(('Appendix 2 1415'!D7-'Appendix 2 1314'!D7)/'Appendix 2 1314'!D7)</f>
        <v>2.4173761187513694E-2</v>
      </c>
      <c r="E7" s="41">
        <f>SUM(('Appendix 2 1415'!E7-'Appendix 2 1314'!E7)/'Appendix 2 1314'!E7)</f>
        <v>2.4168762224084997E-2</v>
      </c>
      <c r="F7" s="30">
        <f>SUM(('Appendix 2 1415'!F7-'Appendix 2 1314'!F7)/'Appendix 2 1314'!F7)</f>
        <v>2.4191448692791814E-2</v>
      </c>
      <c r="G7" s="30">
        <f>SUM(('Appendix 2 1415'!G7-'Appendix 2 1314'!G7)/'Appendix 2 1314'!G7)</f>
        <v>2.4157626362762075E-2</v>
      </c>
      <c r="H7" s="30">
        <f>SUM(('Appendix 2 1415'!H7-'Appendix 2 1314'!H7)/'Appendix 2 1314'!H7)</f>
        <v>2.417574741547911E-2</v>
      </c>
      <c r="I7" s="30">
        <f>SUM(('Appendix 2 1415'!I7-'Appendix 2 1314'!I7)/'Appendix 2 1314'!I7)</f>
        <v>2.4168762224084997E-2</v>
      </c>
    </row>
    <row r="8" spans="1:9" ht="15" x14ac:dyDescent="0.2">
      <c r="A8" s="12" t="s">
        <v>25</v>
      </c>
      <c r="B8" s="30">
        <f>SUM(('Appendix 2 1415'!B8-'Appendix 2 1314'!B8)/'Appendix 2 1314'!B8)</f>
        <v>1.991993900114376E-2</v>
      </c>
      <c r="C8" s="30">
        <f>SUM(('Appendix 2 1415'!C8-'Appendix 2 1314'!C8)/'Appendix 2 1314'!C8)</f>
        <v>1.9851319336655557E-2</v>
      </c>
      <c r="D8" s="30">
        <f>SUM(('Appendix 2 1415'!D8-'Appendix 2 1314'!D8)/'Appendix 2 1314'!D8)</f>
        <v>1.9944241904353569E-2</v>
      </c>
      <c r="E8" s="41">
        <f>SUM(('Appendix 2 1415'!E8-'Appendix 2 1314'!E8)/'Appendix 2 1314'!E8)</f>
        <v>1.9888168763502322E-2</v>
      </c>
      <c r="F8" s="30">
        <f>SUM(('Appendix 2 1415'!F8-'Appendix 2 1314'!F8)/'Appendix 2 1314'!F8)</f>
        <v>1.9911619443722446E-2</v>
      </c>
      <c r="G8" s="30">
        <f>SUM(('Appendix 2 1415'!G8-'Appendix 2 1314'!G8)/'Appendix 2 1314'!G8)</f>
        <v>1.9882989486649284E-2</v>
      </c>
      <c r="H8" s="30">
        <f>SUM(('Appendix 2 1415'!H8-'Appendix 2 1314'!H8)/'Appendix 2 1314'!H8)</f>
        <v>1.9900876858558788E-2</v>
      </c>
      <c r="I8" s="30">
        <f>SUM(('Appendix 2 1415'!I8-'Appendix 2 1314'!I8)/'Appendix 2 1314'!I8)</f>
        <v>1.9888168763502322E-2</v>
      </c>
    </row>
    <row r="9" spans="1:9" ht="15" x14ac:dyDescent="0.2">
      <c r="A9" s="12" t="s">
        <v>17</v>
      </c>
      <c r="B9" s="30">
        <f>SUM(('Appendix 2 1415'!B9-'Appendix 2 1314'!B9)/'Appendix 2 1314'!B9)</f>
        <v>1.9901505272886134E-2</v>
      </c>
      <c r="C9" s="30">
        <f>SUM(('Appendix 2 1415'!C9-'Appendix 2 1314'!C9)/'Appendix 2 1314'!C9)</f>
        <v>1.9901685240849492E-2</v>
      </c>
      <c r="D9" s="30">
        <f>SUM(('Appendix 2 1415'!D9-'Appendix 2 1314'!D9)/'Appendix 2 1314'!D9)</f>
        <v>1.990163125011872E-2</v>
      </c>
      <c r="E9" s="41">
        <f>SUM(('Appendix 2 1415'!E9-'Appendix 2 1314'!E9)/'Appendix 2 1314'!E9)</f>
        <v>1.9901589257530748E-2</v>
      </c>
      <c r="F9" s="30">
        <f>SUM(('Appendix 2 1415'!F9-'Appendix 2 1314'!F9)/'Appendix 2 1314'!F9)</f>
        <v>1.9901528177718807E-2</v>
      </c>
      <c r="G9" s="30">
        <f>SUM(('Appendix 2 1415'!G9-'Appendix 2 1314'!G9)/'Appendix 2 1314'!G9)</f>
        <v>1.9901602178308039E-2</v>
      </c>
      <c r="H9" s="30">
        <f>SUM(('Appendix 2 1415'!H9-'Appendix 2 1314'!H9)/'Appendix 2 1314'!H9)</f>
        <v>1.9901555663587724E-2</v>
      </c>
      <c r="I9" s="30">
        <f>SUM(('Appendix 2 1415'!I9-'Appendix 2 1314'!I9)/'Appendix 2 1314'!I9)</f>
        <v>1.9901589257530748E-2</v>
      </c>
    </row>
    <row r="10" spans="1:9" ht="15.75" x14ac:dyDescent="0.25">
      <c r="A10" s="16" t="s">
        <v>18</v>
      </c>
      <c r="B10" s="33">
        <f>SUM(('Appendix 2 1415'!B10-'Appendix 2 1314'!B10)/'Appendix 2 1314'!B10)</f>
        <v>2.0656602406457399E-2</v>
      </c>
      <c r="C10" s="33">
        <f>SUM(('Appendix 2 1415'!C10-'Appendix 2 1314'!C10)/'Appendix 2 1314'!C10)</f>
        <v>2.0640785420044067E-2</v>
      </c>
      <c r="D10" s="33">
        <f>SUM(('Appendix 2 1415'!D10-'Appendix 2 1314'!D10)/'Appendix 2 1314'!D10)</f>
        <v>2.0656840237240501E-2</v>
      </c>
      <c r="E10" s="42">
        <f>SUM(('Appendix 2 1415'!E10-'Appendix 2 1314'!E10)/'Appendix 2 1314'!E10)</f>
        <v>2.0650525320381023E-2</v>
      </c>
      <c r="F10" s="33">
        <f>SUM(('Appendix 2 1415'!F10-'Appendix 2 1314'!F10)/'Appendix 2 1314'!F10)</f>
        <v>2.065672348326263E-2</v>
      </c>
      <c r="G10" s="33">
        <f>SUM(('Appendix 2 1415'!G10-'Appendix 2 1314'!G10)/'Appendix 2 1314'!G10)</f>
        <v>2.0648085562447169E-2</v>
      </c>
      <c r="H10" s="33">
        <f>SUM(('Appendix 2 1415'!H10-'Appendix 2 1314'!H10)/'Appendix 2 1314'!H10)</f>
        <v>2.0652956159289367E-2</v>
      </c>
      <c r="I10" s="33">
        <f>SUM(('Appendix 2 1415'!I10-'Appendix 2 1314'!I10)/'Appendix 2 1314'!I10)</f>
        <v>2.0650525320381023E-2</v>
      </c>
    </row>
    <row r="11" spans="1:9" ht="15" x14ac:dyDescent="0.2">
      <c r="A11" s="12"/>
      <c r="B11" s="12"/>
      <c r="C11" s="12"/>
      <c r="D11" s="13"/>
      <c r="E11" s="43"/>
      <c r="F11" s="12"/>
      <c r="G11" s="12"/>
      <c r="H11" s="12"/>
      <c r="I11" s="12"/>
    </row>
    <row r="12" spans="1:9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 x14ac:dyDescent="0.2">
      <c r="A13" s="9"/>
      <c r="B13" s="9"/>
      <c r="C13" s="9"/>
      <c r="D13" s="10"/>
      <c r="E13" s="40"/>
      <c r="F13" s="9"/>
      <c r="G13" s="9"/>
      <c r="H13" s="9"/>
      <c r="I13" s="9"/>
    </row>
    <row r="14" spans="1:9" ht="15" x14ac:dyDescent="0.2">
      <c r="A14" s="5" t="s">
        <v>24</v>
      </c>
      <c r="B14" s="30">
        <f>SUM(('Appendix 2 1415'!B14-'Appendix 2 1314'!B14)/'Appendix 2 1314'!B14)</f>
        <v>2.0243933107003592E-2</v>
      </c>
      <c r="C14" s="30">
        <f>SUM(('Appendix 2 1415'!C14-'Appendix 2 1314'!C14)/'Appendix 2 1314'!C14)</f>
        <v>2.0188957143370389E-2</v>
      </c>
      <c r="D14" s="30">
        <f>SUM(('Appendix 2 1415'!D14-'Appendix 2 1314'!D14)/'Appendix 2 1314'!D14)</f>
        <v>2.0147729058620181E-2</v>
      </c>
      <c r="E14" s="41">
        <f>SUM(('Appendix 2 1415'!E14-'Appendix 2 1314'!E14)/'Appendix 2 1314'!E14)</f>
        <v>2.0115665074176441E-2</v>
      </c>
      <c r="F14" s="30">
        <f>SUM(('Appendix 2 1415'!F14-'Appendix 2 1314'!F14)/'Appendix 2 1314'!F14)</f>
        <v>2.0069030149260623E-2</v>
      </c>
      <c r="G14" s="30">
        <f>SUM(('Appendix 2 1415'!G14-'Appendix 2 1314'!G14)/'Appendix 2 1314'!G14)</f>
        <v>2.0036746929697362E-2</v>
      </c>
      <c r="H14" s="30">
        <f>SUM(('Appendix 2 1415'!H14-'Appendix 2 1314'!H14)/'Appendix 2 1314'!H14)</f>
        <v>2.016696841681764E-2</v>
      </c>
      <c r="I14" s="30">
        <f>SUM(('Appendix 2 1415'!I14-'Appendix 2 1314'!I14)/'Appendix 2 1314'!I14)</f>
        <v>2.0115665074176441E-2</v>
      </c>
    </row>
    <row r="15" spans="1:9" ht="15" x14ac:dyDescent="0.2">
      <c r="A15" s="12" t="s">
        <v>14</v>
      </c>
      <c r="B15" s="30">
        <f>SUM(('Appendix 2 1415'!B15-'Appendix 2 1314'!B15)/'Appendix 2 1314'!B15)</f>
        <v>1.9936856875584639E-2</v>
      </c>
      <c r="C15" s="30">
        <f>SUM(('Appendix 2 1415'!C15-'Appendix 2 1314'!C15)/'Appendix 2 1314'!C15)</f>
        <v>1.9894763217238782E-2</v>
      </c>
      <c r="D15" s="30">
        <f>SUM(('Appendix 2 1415'!D15-'Appendix 2 1314'!D15)/'Appendix 2 1314'!D15)</f>
        <v>1.9907914930936164E-2</v>
      </c>
      <c r="E15" s="41">
        <f>SUM(('Appendix 2 1415'!E15-'Appendix 2 1314'!E15)/'Appendix 2 1314'!E15)</f>
        <v>1.9917368256938E-2</v>
      </c>
      <c r="F15" s="30">
        <f>SUM(('Appendix 2 1415'!F15-'Appendix 2 1314'!F15)/'Appendix 2 1314'!F15)</f>
        <v>1.993175367541538E-2</v>
      </c>
      <c r="G15" s="30">
        <f>SUM(('Appendix 2 1415'!G15-'Appendix 2 1314'!G15)/'Appendix 2 1314'!G15)</f>
        <v>1.9914190884805453E-2</v>
      </c>
      <c r="H15" s="30">
        <f>SUM(('Appendix 2 1415'!H15-'Appendix 2 1314'!H15)/'Appendix 2 1314'!H15)</f>
        <v>1.9925163704396589E-2</v>
      </c>
      <c r="I15" s="30">
        <f>SUM(('Appendix 2 1415'!I15-'Appendix 2 1314'!I15)/'Appendix 2 1314'!I15)</f>
        <v>1.9917368256938E-2</v>
      </c>
    </row>
    <row r="16" spans="1:9" ht="15" x14ac:dyDescent="0.2">
      <c r="A16" s="12"/>
      <c r="B16" s="30"/>
      <c r="C16" s="30"/>
      <c r="D16" s="30"/>
      <c r="E16" s="41"/>
      <c r="F16" s="30"/>
      <c r="G16" s="30"/>
      <c r="H16" s="30"/>
      <c r="I16" s="30"/>
    </row>
    <row r="17" spans="1:9" ht="15.75" x14ac:dyDescent="0.25">
      <c r="A17" s="16" t="s">
        <v>15</v>
      </c>
      <c r="B17" s="30">
        <f>SUM(('Appendix 2 1415'!B17-'Appendix 2 1314'!B17)/'Appendix 2 1314'!B17)</f>
        <v>1.9978064624989557E-2</v>
      </c>
      <c r="C17" s="30">
        <f>SUM(('Appendix 2 1415'!C17-'Appendix 2 1314'!C17)/'Appendix 2 1314'!C17)</f>
        <v>1.9934243511126493E-2</v>
      </c>
      <c r="D17" s="30">
        <f>SUM(('Appendix 2 1415'!D17-'Appendix 2 1314'!D17)/'Appendix 2 1314'!D17)</f>
        <v>1.9940099552855736E-2</v>
      </c>
      <c r="E17" s="41">
        <f>SUM(('Appendix 2 1415'!E17-'Appendix 2 1314'!E17)/'Appendix 2 1314'!E17)</f>
        <v>1.9943981372119005E-2</v>
      </c>
      <c r="F17" s="30">
        <f>SUM(('Appendix 2 1415'!F17-'Appendix 2 1314'!F17)/'Appendix 2 1314'!F17)</f>
        <v>1.9950178241635537E-2</v>
      </c>
      <c r="G17" s="30">
        <f>SUM(('Appendix 2 1415'!G17-'Appendix 2 1314'!G17)/'Appendix 2 1314'!G17)</f>
        <v>1.9930639919426126E-2</v>
      </c>
      <c r="H17" s="30">
        <f>SUM(('Appendix 2 1415'!H17-'Appendix 2 1314'!H17)/'Appendix 2 1314'!H17)</f>
        <v>1.9957614535244764E-2</v>
      </c>
      <c r="I17" s="30">
        <f>SUM(('Appendix 2 1415'!I17-'Appendix 2 1314'!I17)/'Appendix 2 1314'!I17)</f>
        <v>1.9943981372119005E-2</v>
      </c>
    </row>
    <row r="18" spans="1:9" ht="15" x14ac:dyDescent="0.2">
      <c r="A18" s="12" t="s">
        <v>25</v>
      </c>
      <c r="B18" s="30">
        <f>SUM(('Appendix 2 1415'!B18-'Appendix 2 1314'!B18)/'Appendix 2 1314'!B18)</f>
        <v>1.991993900114376E-2</v>
      </c>
      <c r="C18" s="30">
        <f>SUM(('Appendix 2 1415'!C18-'Appendix 2 1314'!C18)/'Appendix 2 1314'!C18)</f>
        <v>1.9851319336655557E-2</v>
      </c>
      <c r="D18" s="30">
        <f>SUM(('Appendix 2 1415'!D18-'Appendix 2 1314'!D18)/'Appendix 2 1314'!D18)</f>
        <v>1.9944241904353569E-2</v>
      </c>
      <c r="E18" s="41">
        <f>SUM(('Appendix 2 1415'!E18-'Appendix 2 1314'!E18)/'Appendix 2 1314'!E18)</f>
        <v>1.9888168763502322E-2</v>
      </c>
      <c r="F18" s="30">
        <f>SUM(('Appendix 2 1415'!F18-'Appendix 2 1314'!F18)/'Appendix 2 1314'!F18)</f>
        <v>1.9911619443722446E-2</v>
      </c>
      <c r="G18" s="30">
        <f>SUM(('Appendix 2 1415'!G18-'Appendix 2 1314'!G18)/'Appendix 2 1314'!G18)</f>
        <v>1.9882989486649284E-2</v>
      </c>
      <c r="H18" s="30">
        <f>SUM(('Appendix 2 1415'!H18-'Appendix 2 1314'!H18)/'Appendix 2 1314'!H18)</f>
        <v>1.9900876858558788E-2</v>
      </c>
      <c r="I18" s="30">
        <f>SUM(('Appendix 2 1415'!I18-'Appendix 2 1314'!I18)/'Appendix 2 1314'!I18)</f>
        <v>1.9888168763502322E-2</v>
      </c>
    </row>
    <row r="19" spans="1:9" ht="15" x14ac:dyDescent="0.2">
      <c r="A19" s="12" t="s">
        <v>17</v>
      </c>
      <c r="B19" s="30">
        <f>SUM(('Appendix 2 1415'!B19-'Appendix 2 1314'!B19)/'Appendix 2 1314'!B19)</f>
        <v>1.9901505272886134E-2</v>
      </c>
      <c r="C19" s="30">
        <f>SUM(('Appendix 2 1415'!C19-'Appendix 2 1314'!C19)/'Appendix 2 1314'!C19)</f>
        <v>1.9901685240849492E-2</v>
      </c>
      <c r="D19" s="30">
        <f>SUM(('Appendix 2 1415'!D19-'Appendix 2 1314'!D19)/'Appendix 2 1314'!D19)</f>
        <v>1.990163125011872E-2</v>
      </c>
      <c r="E19" s="41">
        <f>SUM(('Appendix 2 1415'!E19-'Appendix 2 1314'!E19)/'Appendix 2 1314'!E19)</f>
        <v>1.9901589257530748E-2</v>
      </c>
      <c r="F19" s="30">
        <f>SUM(('Appendix 2 1415'!F19-'Appendix 2 1314'!F19)/'Appendix 2 1314'!F19)</f>
        <v>1.9901528177718807E-2</v>
      </c>
      <c r="G19" s="30">
        <f>SUM(('Appendix 2 1415'!G19-'Appendix 2 1314'!G19)/'Appendix 2 1314'!G19)</f>
        <v>1.9901602178308039E-2</v>
      </c>
      <c r="H19" s="30">
        <f>SUM(('Appendix 2 1415'!H19-'Appendix 2 1314'!H19)/'Appendix 2 1314'!H19)</f>
        <v>1.9901555663587724E-2</v>
      </c>
      <c r="I19" s="30">
        <f>SUM(('Appendix 2 1415'!I19-'Appendix 2 1314'!I19)/'Appendix 2 1314'!I19)</f>
        <v>1.9901589257530748E-2</v>
      </c>
    </row>
    <row r="20" spans="1:9" ht="15.75" x14ac:dyDescent="0.25">
      <c r="A20" s="16" t="s">
        <v>18</v>
      </c>
      <c r="B20" s="33">
        <f>SUM(('Appendix 2 1415'!B20-'Appendix 2 1314'!B20)/'Appendix 2 1314'!B20)</f>
        <v>1.9917121339729477E-2</v>
      </c>
      <c r="C20" s="33">
        <f>SUM(('Appendix 2 1415'!C20-'Appendix 2 1314'!C20)/'Appendix 2 1314'!C20)</f>
        <v>1.9902735710711082E-2</v>
      </c>
      <c r="D20" s="33">
        <f>SUM(('Appendix 2 1415'!D20-'Appendix 2 1314'!D20)/'Appendix 2 1314'!D20)</f>
        <v>1.9912680811978532E-2</v>
      </c>
      <c r="E20" s="42">
        <f>SUM(('Appendix 2 1415'!E20-'Appendix 2 1314'!E20)/'Appendix 2 1314'!E20)</f>
        <v>1.9907966848535963E-2</v>
      </c>
      <c r="F20" s="33">
        <f>SUM(('Appendix 2 1415'!F20-'Appendix 2 1314'!F20)/'Appendix 2 1314'!F20)</f>
        <v>1.9911295754424411E-2</v>
      </c>
      <c r="G20" s="33">
        <f>SUM(('Appendix 2 1415'!G20-'Appendix 2 1314'!G20)/'Appendix 2 1314'!G20)</f>
        <v>1.9905065980129758E-2</v>
      </c>
      <c r="H20" s="33">
        <f>SUM(('Appendix 2 1415'!H20-'Appendix 2 1314'!H20)/'Appendix 2 1314'!H20)</f>
        <v>1.99116286450132E-2</v>
      </c>
      <c r="I20" s="33">
        <f>SUM(('Appendix 2 1415'!I20-'Appendix 2 1314'!I20)/'Appendix 2 1314'!I20)</f>
        <v>1.9907966848535963E-2</v>
      </c>
    </row>
    <row r="21" spans="1:9" ht="15.75" x14ac:dyDescent="0.25">
      <c r="A21" s="16"/>
      <c r="B21" s="12"/>
      <c r="C21" s="12"/>
      <c r="D21" s="13"/>
      <c r="E21" s="43"/>
      <c r="F21" s="12"/>
      <c r="G21" s="12"/>
      <c r="H21" s="12"/>
      <c r="I21" s="12"/>
    </row>
    <row r="22" spans="1:9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 x14ac:dyDescent="0.2">
      <c r="A23" s="9"/>
      <c r="B23" s="9"/>
      <c r="C23" s="9"/>
      <c r="D23" s="10"/>
      <c r="E23" s="40"/>
      <c r="F23" s="9"/>
      <c r="G23" s="9"/>
      <c r="H23" s="9"/>
      <c r="I23" s="9"/>
    </row>
    <row r="24" spans="1:9" ht="15" x14ac:dyDescent="0.2">
      <c r="A24" s="5" t="s">
        <v>24</v>
      </c>
      <c r="B24" s="30">
        <f>SUM(('Appendix 2 1415'!B24-'Appendix 2 1314'!B24)/'Appendix 2 1314'!B24)</f>
        <v>1.9777058612010096E-2</v>
      </c>
      <c r="C24" s="30">
        <f>SUM(('Appendix 2 1415'!C24-'Appendix 2 1314'!C24)/'Appendix 2 1314'!C24)</f>
        <v>1.9777058612010203E-2</v>
      </c>
      <c r="D24" s="30">
        <f>SUM(('Appendix 2 1415'!D24-'Appendix 2 1314'!D24)/'Appendix 2 1314'!D24)</f>
        <v>1.9777058612010144E-2</v>
      </c>
      <c r="E24" s="41">
        <f>SUM(('Appendix 2 1415'!E24-'Appendix 2 1314'!E24)/'Appendix 2 1314'!E24)</f>
        <v>1.9777058612010096E-2</v>
      </c>
      <c r="F24" s="30">
        <f>SUM(('Appendix 2 1415'!F24-'Appendix 2 1314'!F24)/'Appendix 2 1314'!F24)</f>
        <v>1.9777058612010127E-2</v>
      </c>
      <c r="G24" s="30">
        <f>SUM(('Appendix 2 1415'!G24-'Appendix 2 1314'!G24)/'Appendix 2 1314'!G24)</f>
        <v>1.9777058612010064E-2</v>
      </c>
      <c r="H24" s="30">
        <f>SUM(('Appendix 2 1415'!H24-'Appendix 2 1314'!H24)/'Appendix 2 1314'!H24)</f>
        <v>1.9777058612010016E-2</v>
      </c>
      <c r="I24" s="30">
        <f>SUM(('Appendix 2 1415'!I24-'Appendix 2 1314'!I24)/'Appendix 2 1314'!I24)</f>
        <v>1.9777058612010096E-2</v>
      </c>
    </row>
    <row r="25" spans="1:9" ht="15" x14ac:dyDescent="0.2">
      <c r="A25" s="12" t="s">
        <v>14</v>
      </c>
      <c r="B25" s="30">
        <f>SUM(('Appendix 2 1415'!B25-'Appendix 2 1314'!B25)/'Appendix 2 1314'!B25)</f>
        <v>1.9936856875584639E-2</v>
      </c>
      <c r="C25" s="30">
        <f>SUM(('Appendix 2 1415'!C25-'Appendix 2 1314'!C25)/'Appendix 2 1314'!C25)</f>
        <v>1.9894763217238782E-2</v>
      </c>
      <c r="D25" s="30">
        <f>SUM(('Appendix 2 1415'!D25-'Appendix 2 1314'!D25)/'Appendix 2 1314'!D25)</f>
        <v>1.9907914930936164E-2</v>
      </c>
      <c r="E25" s="41">
        <f>SUM(('Appendix 2 1415'!E25-'Appendix 2 1314'!E25)/'Appendix 2 1314'!E25)</f>
        <v>1.9917368256938E-2</v>
      </c>
      <c r="F25" s="30">
        <f>SUM(('Appendix 2 1415'!F25-'Appendix 2 1314'!F25)/'Appendix 2 1314'!F25)</f>
        <v>1.993175367541538E-2</v>
      </c>
      <c r="G25" s="30">
        <f>SUM(('Appendix 2 1415'!G25-'Appendix 2 1314'!G25)/'Appendix 2 1314'!G25)</f>
        <v>1.9914190884805453E-2</v>
      </c>
      <c r="H25" s="30">
        <f>SUM(('Appendix 2 1415'!H25-'Appendix 2 1314'!H25)/'Appendix 2 1314'!H25)</f>
        <v>1.9925163704396589E-2</v>
      </c>
      <c r="I25" s="30">
        <f>SUM(('Appendix 2 1415'!I25-'Appendix 2 1314'!I25)/'Appendix 2 1314'!I25)</f>
        <v>1.9917368256938E-2</v>
      </c>
    </row>
    <row r="26" spans="1:9" ht="15" x14ac:dyDescent="0.2">
      <c r="A26" s="12"/>
      <c r="B26" s="30"/>
      <c r="C26" s="30"/>
      <c r="D26" s="30"/>
      <c r="E26" s="41"/>
      <c r="F26" s="30"/>
      <c r="G26" s="30"/>
      <c r="H26" s="30"/>
      <c r="I26" s="30"/>
    </row>
    <row r="27" spans="1:9" ht="15.75" x14ac:dyDescent="0.25">
      <c r="A27" s="16" t="s">
        <v>15</v>
      </c>
      <c r="B27" s="30">
        <f>SUM(('Appendix 2 1415'!B27-'Appendix 2 1314'!B27)/'Appendix 2 1314'!B27)</f>
        <v>1.9921229384252934E-2</v>
      </c>
      <c r="C27" s="30">
        <f>SUM(('Appendix 2 1415'!C27-'Appendix 2 1314'!C27)/'Appendix 2 1314'!C27)</f>
        <v>1.9883252454009296E-2</v>
      </c>
      <c r="D27" s="30">
        <f>SUM(('Appendix 2 1415'!D27-'Appendix 2 1314'!D27)/'Appendix 2 1314'!D27)</f>
        <v>1.989511765197164E-2</v>
      </c>
      <c r="E27" s="41">
        <f>SUM(('Appendix 2 1415'!E27-'Appendix 2 1314'!E27)/'Appendix 2 1314'!E27)</f>
        <v>1.9903646657523737E-2</v>
      </c>
      <c r="F27" s="30">
        <f>SUM(('Appendix 2 1415'!F27-'Appendix 2 1314'!F27)/'Appendix 2 1314'!F27)</f>
        <v>1.9916625107095801E-2</v>
      </c>
      <c r="G27" s="30">
        <f>SUM(('Appendix 2 1415'!G27-'Appendix 2 1314'!G27)/'Appendix 2 1314'!G27)</f>
        <v>1.9900780125729076E-2</v>
      </c>
      <c r="H27" s="30">
        <f>SUM(('Appendix 2 1415'!H27-'Appendix 2 1314'!H27)/'Appendix 2 1314'!H27)</f>
        <v>1.9910679748215233E-2</v>
      </c>
      <c r="I27" s="30">
        <f>SUM(('Appendix 2 1415'!I27-'Appendix 2 1314'!I27)/'Appendix 2 1314'!I27)</f>
        <v>1.9903646657523737E-2</v>
      </c>
    </row>
    <row r="28" spans="1:9" ht="15" x14ac:dyDescent="0.2">
      <c r="A28" s="12" t="s">
        <v>25</v>
      </c>
      <c r="B28" s="30">
        <f>SUM(('Appendix 2 1415'!B28-'Appendix 2 1314'!B28)/'Appendix 2 1314'!B28)</f>
        <v>1.991993900114376E-2</v>
      </c>
      <c r="C28" s="30">
        <f>SUM(('Appendix 2 1415'!C28-'Appendix 2 1314'!C28)/'Appendix 2 1314'!C28)</f>
        <v>1.9851319336655557E-2</v>
      </c>
      <c r="D28" s="30">
        <f>SUM(('Appendix 2 1415'!D28-'Appendix 2 1314'!D28)/'Appendix 2 1314'!D28)</f>
        <v>1.9944241904353569E-2</v>
      </c>
      <c r="E28" s="41">
        <f>SUM(('Appendix 2 1415'!E28-'Appendix 2 1314'!E28)/'Appendix 2 1314'!E28)</f>
        <v>1.9888168763502322E-2</v>
      </c>
      <c r="F28" s="30">
        <f>SUM(('Appendix 2 1415'!F28-'Appendix 2 1314'!F28)/'Appendix 2 1314'!F28)</f>
        <v>1.9911619443722446E-2</v>
      </c>
      <c r="G28" s="30">
        <f>SUM(('Appendix 2 1415'!G28-'Appendix 2 1314'!G28)/'Appendix 2 1314'!G28)</f>
        <v>1.9882989486649284E-2</v>
      </c>
      <c r="H28" s="30">
        <f>SUM(('Appendix 2 1415'!H28-'Appendix 2 1314'!H28)/'Appendix 2 1314'!H28)</f>
        <v>1.9900876858558788E-2</v>
      </c>
      <c r="I28" s="30">
        <f>SUM(('Appendix 2 1415'!I28-'Appendix 2 1314'!I28)/'Appendix 2 1314'!I28)</f>
        <v>1.9888168763502322E-2</v>
      </c>
    </row>
    <row r="29" spans="1:9" ht="15" x14ac:dyDescent="0.2">
      <c r="A29" s="12" t="s">
        <v>17</v>
      </c>
      <c r="B29" s="30">
        <f>SUM(('Appendix 2 1415'!B29-'Appendix 2 1314'!B29)/'Appendix 2 1314'!B29)</f>
        <v>1.9901505272886134E-2</v>
      </c>
      <c r="C29" s="30">
        <f>SUM(('Appendix 2 1415'!C29-'Appendix 2 1314'!C29)/'Appendix 2 1314'!C29)</f>
        <v>1.9901685240849492E-2</v>
      </c>
      <c r="D29" s="30">
        <f>SUM(('Appendix 2 1415'!D29-'Appendix 2 1314'!D29)/'Appendix 2 1314'!D29)</f>
        <v>1.990163125011872E-2</v>
      </c>
      <c r="E29" s="41">
        <f>SUM(('Appendix 2 1415'!E29-'Appendix 2 1314'!E29)/'Appendix 2 1314'!E29)</f>
        <v>1.9901589257530748E-2</v>
      </c>
      <c r="F29" s="30">
        <f>SUM(('Appendix 2 1415'!F29-'Appendix 2 1314'!F29)/'Appendix 2 1314'!F29)</f>
        <v>1.9901528177718807E-2</v>
      </c>
      <c r="G29" s="30">
        <f>SUM(('Appendix 2 1415'!G29-'Appendix 2 1314'!G29)/'Appendix 2 1314'!G29)</f>
        <v>1.9901602178308039E-2</v>
      </c>
      <c r="H29" s="30">
        <f>SUM(('Appendix 2 1415'!H29-'Appendix 2 1314'!H29)/'Appendix 2 1314'!H29)</f>
        <v>1.9901555663587724E-2</v>
      </c>
      <c r="I29" s="30">
        <f>SUM(('Appendix 2 1415'!I29-'Appendix 2 1314'!I29)/'Appendix 2 1314'!I29)</f>
        <v>1.9901589257530748E-2</v>
      </c>
    </row>
    <row r="30" spans="1:9" ht="15.75" x14ac:dyDescent="0.25">
      <c r="A30" s="16" t="s">
        <v>18</v>
      </c>
      <c r="B30" s="33">
        <f>SUM(('Appendix 2 1415'!B30-'Appendix 2 1314'!B30)/'Appendix 2 1314'!B30)</f>
        <v>1.9906737121023633E-2</v>
      </c>
      <c r="C30" s="33">
        <f>SUM(('Appendix 2 1415'!C30-'Appendix 2 1314'!C30)/'Appendix 2 1314'!C30)</f>
        <v>1.9893589365260159E-2</v>
      </c>
      <c r="D30" s="33">
        <f>SUM(('Appendix 2 1415'!D30-'Appendix 2 1314'!D30)/'Appendix 2 1314'!D30)</f>
        <v>1.9904615233282234E-2</v>
      </c>
      <c r="E30" s="42">
        <f>SUM(('Appendix 2 1415'!E30-'Appendix 2 1314'!E30)/'Appendix 2 1314'!E30)</f>
        <v>1.9900650444490967E-2</v>
      </c>
      <c r="F30" s="33">
        <f>SUM(('Appendix 2 1415'!F30-'Appendix 2 1314'!F30)/'Appendix 2 1314'!F30)</f>
        <v>1.99051438714625E-2</v>
      </c>
      <c r="G30" s="33">
        <f>SUM(('Appendix 2 1415'!G30-'Appendix 2 1314'!G30)/'Appendix 2 1314'!G30)</f>
        <v>1.9899657564532301E-2</v>
      </c>
      <c r="H30" s="33">
        <f>SUM(('Appendix 2 1415'!H30-'Appendix 2 1314'!H30)/'Appendix 2 1314'!H30)</f>
        <v>1.9903085119594269E-2</v>
      </c>
      <c r="I30" s="33">
        <f>SUM(('Appendix 2 1415'!I30-'Appendix 2 1314'!I30)/'Appendix 2 1314'!I30)</f>
        <v>1.9900650444490967E-2</v>
      </c>
    </row>
    <row r="31" spans="1:9" ht="15.75" x14ac:dyDescent="0.25">
      <c r="A31" s="1"/>
      <c r="B31" s="87" t="s">
        <v>27</v>
      </c>
      <c r="C31" s="87"/>
      <c r="D31" s="87"/>
      <c r="E31" s="87"/>
      <c r="F31" s="87"/>
      <c r="G31" s="87"/>
      <c r="H31" s="87"/>
      <c r="I31" s="2" t="s">
        <v>21</v>
      </c>
    </row>
    <row r="32" spans="1:9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/>
      <c r="C33" s="9"/>
      <c r="D33" s="10"/>
      <c r="E33" s="40"/>
      <c r="F33" s="9"/>
      <c r="G33" s="9"/>
      <c r="H33" s="9"/>
      <c r="I33" s="9"/>
    </row>
    <row r="34" spans="1:9" ht="15" x14ac:dyDescent="0.2">
      <c r="A34" s="5" t="s">
        <v>24</v>
      </c>
      <c r="B34" s="30">
        <f>SUM(('Appendix 2 1415'!B34-'Appendix 2 1314'!B34)/'Appendix 2 1314'!B34)</f>
        <v>3.35570469798658E-2</v>
      </c>
      <c r="C34" s="30">
        <f>SUM(('Appendix 2 1415'!C34-'Appendix 2 1314'!C34)/'Appendix 2 1314'!C34)</f>
        <v>3.4532374100719451E-2</v>
      </c>
      <c r="D34" s="30">
        <f>SUM(('Appendix 2 1415'!D34-'Appendix 2 1314'!D34)/'Appendix 2 1314'!D34)</f>
        <v>3.312368972746324E-2</v>
      </c>
      <c r="E34" s="41">
        <f>SUM(('Appendix 2 1415'!E34-'Appendix 2 1314'!E34)/'Appendix 2 1314'!E34)</f>
        <v>3.3557046979865855E-2</v>
      </c>
      <c r="F34" s="30">
        <f>SUM(('Appendix 2 1415'!F34-'Appendix 2 1314'!F34)/'Appendix 2 1314'!F34)</f>
        <v>3.3241842025007622E-2</v>
      </c>
      <c r="G34" s="30">
        <f>SUM(('Appendix 2 1415'!G34-'Appendix 2 1314'!G34)/'Appendix 2 1314'!G34)</f>
        <v>3.3823909114381538E-2</v>
      </c>
      <c r="H34" s="30">
        <f>SUM(('Appendix 2 1415'!H34-'Appendix 2 1314'!H34)/'Appendix 2 1314'!H34)</f>
        <v>3.3557046979865654E-2</v>
      </c>
      <c r="I34" s="30">
        <f>SUM(('Appendix 2 1415'!I34-'Appendix 2 1314'!I34)/'Appendix 2 1314'!I34)</f>
        <v>3.3557046979865855E-2</v>
      </c>
    </row>
    <row r="35" spans="1:9" ht="15" x14ac:dyDescent="0.2">
      <c r="A35" s="12" t="s">
        <v>14</v>
      </c>
      <c r="B35" s="30">
        <f>SUM(('Appendix 2 1415'!B35-'Appendix 2 1314'!B35)/'Appendix 2 1314'!B35)</f>
        <v>1.9936856875584639E-2</v>
      </c>
      <c r="C35" s="30">
        <f>SUM(('Appendix 2 1415'!C35-'Appendix 2 1314'!C35)/'Appendix 2 1314'!C35)</f>
        <v>1.9894763217238782E-2</v>
      </c>
      <c r="D35" s="30">
        <f>SUM(('Appendix 2 1415'!D35-'Appendix 2 1314'!D35)/'Appendix 2 1314'!D35)</f>
        <v>1.9907914930936164E-2</v>
      </c>
      <c r="E35" s="41">
        <f>SUM(('Appendix 2 1415'!E35-'Appendix 2 1314'!E35)/'Appendix 2 1314'!E35)</f>
        <v>1.9917368256938E-2</v>
      </c>
      <c r="F35" s="30">
        <f>SUM(('Appendix 2 1415'!F35-'Appendix 2 1314'!F35)/'Appendix 2 1314'!F35)</f>
        <v>1.993175367541538E-2</v>
      </c>
      <c r="G35" s="30">
        <f>SUM(('Appendix 2 1415'!G35-'Appendix 2 1314'!G35)/'Appendix 2 1314'!G35)</f>
        <v>1.9914190884805453E-2</v>
      </c>
      <c r="H35" s="30">
        <f>SUM(('Appendix 2 1415'!H35-'Appendix 2 1314'!H35)/'Appendix 2 1314'!H35)</f>
        <v>1.9925163704396589E-2</v>
      </c>
      <c r="I35" s="30">
        <f>SUM(('Appendix 2 1415'!I35-'Appendix 2 1314'!I35)/'Appendix 2 1314'!I35)</f>
        <v>1.9917368256938E-2</v>
      </c>
    </row>
    <row r="36" spans="1:9" ht="15" x14ac:dyDescent="0.2">
      <c r="A36" s="12"/>
      <c r="B36" s="30"/>
      <c r="C36" s="30"/>
      <c r="D36" s="30"/>
      <c r="E36" s="41"/>
      <c r="F36" s="30"/>
      <c r="G36" s="30"/>
      <c r="H36" s="30"/>
      <c r="I36" s="30"/>
    </row>
    <row r="37" spans="1:9" ht="15.75" x14ac:dyDescent="0.25">
      <c r="A37" s="16" t="s">
        <v>15</v>
      </c>
      <c r="B37" s="30">
        <f>SUM(('Appendix 2 1415'!B37-'Appendix 2 1314'!B37)/'Appendix 2 1314'!B37)</f>
        <v>2.0395480225988617E-2</v>
      </c>
      <c r="C37" s="30">
        <f>SUM(('Appendix 2 1415'!C37-'Appendix 2 1314'!C37)/'Appendix 2 1314'!C37)</f>
        <v>2.038740920096856E-2</v>
      </c>
      <c r="D37" s="30">
        <f>SUM(('Appendix 2 1415'!D37-'Appendix 2 1314'!D37)/'Appendix 2 1314'!D37)</f>
        <v>2.0353107344632804E-2</v>
      </c>
      <c r="E37" s="41">
        <f>SUM(('Appendix 2 1415'!E37-'Appendix 2 1314'!E37)/'Appendix 2 1314'!E37)</f>
        <v>2.0376647834275046E-2</v>
      </c>
      <c r="F37" s="30">
        <f>SUM(('Appendix 2 1415'!F37-'Appendix 2 1314'!F37)/'Appendix 2 1314'!F37)</f>
        <v>2.0380071905495668E-2</v>
      </c>
      <c r="G37" s="30">
        <f>SUM(('Appendix 2 1415'!G37-'Appendix 2 1314'!G37)/'Appendix 2 1314'!G37)</f>
        <v>2.0382442416340858E-2</v>
      </c>
      <c r="H37" s="30">
        <f>SUM(('Appendix 2 1415'!H37-'Appendix 2 1314'!H37)/'Appendix 2 1314'!H37)</f>
        <v>2.038418079096041E-2</v>
      </c>
      <c r="I37" s="30">
        <f>SUM(('Appendix 2 1415'!I37-'Appendix 2 1314'!I37)/'Appendix 2 1314'!I37)</f>
        <v>2.0376647834275046E-2</v>
      </c>
    </row>
    <row r="38" spans="1:9" ht="15" x14ac:dyDescent="0.2">
      <c r="A38" s="12" t="s">
        <v>25</v>
      </c>
      <c r="B38" s="30">
        <f>SUM(('Appendix 2 1415'!B38-'Appendix 2 1314'!B38)/'Appendix 2 1314'!B38)</f>
        <v>1.991993900114376E-2</v>
      </c>
      <c r="C38" s="30">
        <f>SUM(('Appendix 2 1415'!C38-'Appendix 2 1314'!C38)/'Appendix 2 1314'!C38)</f>
        <v>1.9851319336655557E-2</v>
      </c>
      <c r="D38" s="30">
        <f>SUM(('Appendix 2 1415'!D38-'Appendix 2 1314'!D38)/'Appendix 2 1314'!D38)</f>
        <v>1.9944241904353569E-2</v>
      </c>
      <c r="E38" s="41">
        <f>SUM(('Appendix 2 1415'!E38-'Appendix 2 1314'!E38)/'Appendix 2 1314'!E38)</f>
        <v>1.9888168763502322E-2</v>
      </c>
      <c r="F38" s="30">
        <f>SUM(('Appendix 2 1415'!F38-'Appendix 2 1314'!F38)/'Appendix 2 1314'!F38)</f>
        <v>1.9911619443722446E-2</v>
      </c>
      <c r="G38" s="30">
        <f>SUM(('Appendix 2 1415'!G38-'Appendix 2 1314'!G38)/'Appendix 2 1314'!G38)</f>
        <v>1.9882989486649284E-2</v>
      </c>
      <c r="H38" s="30">
        <f>SUM(('Appendix 2 1415'!H38-'Appendix 2 1314'!H38)/'Appendix 2 1314'!H38)</f>
        <v>1.9900876858558788E-2</v>
      </c>
      <c r="I38" s="30">
        <f>SUM(('Appendix 2 1415'!I38-'Appendix 2 1314'!I38)/'Appendix 2 1314'!I38)</f>
        <v>1.9888168763502322E-2</v>
      </c>
    </row>
    <row r="39" spans="1:9" ht="15" x14ac:dyDescent="0.2">
      <c r="A39" s="12" t="s">
        <v>17</v>
      </c>
      <c r="B39" s="30">
        <f>SUM(('Appendix 2 1415'!B39-'Appendix 2 1314'!B39)/'Appendix 2 1314'!B39)</f>
        <v>1.9901505272886134E-2</v>
      </c>
      <c r="C39" s="30">
        <f>SUM(('Appendix 2 1415'!C39-'Appendix 2 1314'!C39)/'Appendix 2 1314'!C39)</f>
        <v>1.9901685240849492E-2</v>
      </c>
      <c r="D39" s="30">
        <f>SUM(('Appendix 2 1415'!D39-'Appendix 2 1314'!D39)/'Appendix 2 1314'!D39)</f>
        <v>1.990163125011872E-2</v>
      </c>
      <c r="E39" s="41">
        <f>SUM(('Appendix 2 1415'!E39-'Appendix 2 1314'!E39)/'Appendix 2 1314'!E39)</f>
        <v>1.9901589257530748E-2</v>
      </c>
      <c r="F39" s="30">
        <f>SUM(('Appendix 2 1415'!F39-'Appendix 2 1314'!F39)/'Appendix 2 1314'!F39)</f>
        <v>1.9901528177718807E-2</v>
      </c>
      <c r="G39" s="30">
        <f>SUM(('Appendix 2 1415'!G39-'Appendix 2 1314'!G39)/'Appendix 2 1314'!G39)</f>
        <v>1.9901602178308039E-2</v>
      </c>
      <c r="H39" s="30">
        <f>SUM(('Appendix 2 1415'!H39-'Appendix 2 1314'!H39)/'Appendix 2 1314'!H39)</f>
        <v>1.9901555663587724E-2</v>
      </c>
      <c r="I39" s="30">
        <f>SUM(('Appendix 2 1415'!I39-'Appendix 2 1314'!I39)/'Appendix 2 1314'!I39)</f>
        <v>1.9901589257530748E-2</v>
      </c>
    </row>
    <row r="40" spans="1:9" ht="15.75" x14ac:dyDescent="0.25">
      <c r="A40" s="16" t="s">
        <v>18</v>
      </c>
      <c r="B40" s="33">
        <f>SUM(('Appendix 2 1415'!B40-'Appendix 2 1314'!B40)/'Appendix 2 1314'!B40)</f>
        <v>1.9984885380804503E-2</v>
      </c>
      <c r="C40" s="33">
        <f>SUM(('Appendix 2 1415'!C40-'Appendix 2 1314'!C40)/'Appendix 2 1314'!C40)</f>
        <v>1.9976968107226271E-2</v>
      </c>
      <c r="D40" s="33">
        <f>SUM(('Appendix 2 1415'!D40-'Appendix 2 1314'!D40)/'Appendix 2 1314'!D40)</f>
        <v>1.9980360187627815E-2</v>
      </c>
      <c r="E40" s="42">
        <f>SUM(('Appendix 2 1415'!E40-'Appendix 2 1314'!E40)/'Appendix 2 1314'!E40)</f>
        <v>1.9978727506826555E-2</v>
      </c>
      <c r="F40" s="33">
        <f>SUM(('Appendix 2 1415'!F40-'Appendix 2 1314'!F40)/'Appendix 2 1314'!F40)</f>
        <v>1.9981543493233174E-2</v>
      </c>
      <c r="G40" s="33">
        <f>SUM(('Appendix 2 1415'!G40-'Appendix 2 1314'!G40)/'Appendix 2 1314'!G40)</f>
        <v>1.9979186851831858E-2</v>
      </c>
      <c r="H40" s="33">
        <f>SUM(('Appendix 2 1415'!H40-'Appendix 2 1314'!H40)/'Appendix 2 1314'!H40)</f>
        <v>1.9981190661013899E-2</v>
      </c>
      <c r="I40" s="33">
        <f>SUM(('Appendix 2 1415'!I40-'Appendix 2 1314'!I40)/'Appendix 2 1314'!I40)</f>
        <v>1.9978727506826555E-2</v>
      </c>
    </row>
    <row r="41" spans="1:9" ht="15.75" x14ac:dyDescent="0.2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/>
      <c r="C43" s="9"/>
      <c r="D43" s="10"/>
      <c r="E43" s="40"/>
      <c r="F43" s="9"/>
      <c r="G43" s="9"/>
      <c r="H43" s="9"/>
      <c r="I43" s="9"/>
    </row>
    <row r="44" spans="1:9" ht="15" x14ac:dyDescent="0.2">
      <c r="A44" s="12" t="s">
        <v>13</v>
      </c>
      <c r="B44" s="30">
        <f>SUM(('Appendix 2 1415'!B44-'Appendix 2 1314'!B44)/'Appendix 2 1314'!B44)</f>
        <v>2.0607375271149621E-2</v>
      </c>
      <c r="C44" s="30">
        <f>SUM(('Appendix 2 1415'!C44-'Appendix 2 1314'!C44)/'Appendix 2 1314'!C44)</f>
        <v>1.992978108219742E-2</v>
      </c>
      <c r="D44" s="30">
        <f>SUM(('Appendix 2 1415'!D44-'Appendix 2 1314'!D44)/'Appendix 2 1314'!D44)</f>
        <v>2.0341741253051264E-2</v>
      </c>
      <c r="E44" s="41">
        <f>SUM(('Appendix 2 1415'!E44-'Appendix 2 1314'!E44)/'Appendix 2 1314'!E44)</f>
        <v>2.0245842371655776E-2</v>
      </c>
      <c r="F44" s="30">
        <f>SUM(('Appendix 2 1415'!F44-'Appendix 2 1314'!F44)/'Appendix 2 1314'!F44)</f>
        <v>2.0447074293228184E-2</v>
      </c>
      <c r="G44" s="30">
        <f>SUM(('Appendix 2 1415'!G44-'Appendix 2 1314'!G44)/'Appendix 2 1314'!G44)</f>
        <v>2.0075631186742236E-2</v>
      </c>
      <c r="H44" s="30">
        <f>SUM(('Appendix 2 1415'!H44-'Appendix 2 1314'!H44)/'Appendix 2 1314'!H44)</f>
        <v>2.0245842371655748E-2</v>
      </c>
      <c r="I44" s="30">
        <f>SUM(('Appendix 2 1415'!I44-'Appendix 2 1314'!I44)/'Appendix 2 1314'!I44)</f>
        <v>2.0245842371655776E-2</v>
      </c>
    </row>
    <row r="45" spans="1:9" ht="15" x14ac:dyDescent="0.2">
      <c r="A45" s="12" t="s">
        <v>14</v>
      </c>
      <c r="B45" s="30">
        <f>SUM(('Appendix 2 1415'!B45-'Appendix 2 1314'!B45)/'Appendix 2 1314'!B45)</f>
        <v>1.9936856875584639E-2</v>
      </c>
      <c r="C45" s="30">
        <f>SUM(('Appendix 2 1415'!C45-'Appendix 2 1314'!C45)/'Appendix 2 1314'!C45)</f>
        <v>1.9894763217238782E-2</v>
      </c>
      <c r="D45" s="30">
        <f>SUM(('Appendix 2 1415'!D45-'Appendix 2 1314'!D45)/'Appendix 2 1314'!D45)</f>
        <v>1.9907914930936164E-2</v>
      </c>
      <c r="E45" s="41">
        <f>SUM(('Appendix 2 1415'!E45-'Appendix 2 1314'!E45)/'Appendix 2 1314'!E45)</f>
        <v>1.9917368256938E-2</v>
      </c>
      <c r="F45" s="30">
        <f>SUM(('Appendix 2 1415'!F45-'Appendix 2 1314'!F45)/'Appendix 2 1314'!F45)</f>
        <v>1.993175367541538E-2</v>
      </c>
      <c r="G45" s="30">
        <f>SUM(('Appendix 2 1415'!G45-'Appendix 2 1314'!G45)/'Appendix 2 1314'!G45)</f>
        <v>1.9914190884805453E-2</v>
      </c>
      <c r="H45" s="30">
        <f>SUM(('Appendix 2 1415'!H45-'Appendix 2 1314'!H45)/'Appendix 2 1314'!H45)</f>
        <v>1.9925163704396589E-2</v>
      </c>
      <c r="I45" s="30">
        <f>SUM(('Appendix 2 1415'!I45-'Appendix 2 1314'!I45)/'Appendix 2 1314'!I45)</f>
        <v>1.9917368256938E-2</v>
      </c>
    </row>
    <row r="46" spans="1:9" ht="15" x14ac:dyDescent="0.2">
      <c r="A46" s="12"/>
      <c r="B46" s="30"/>
      <c r="C46" s="30"/>
      <c r="D46" s="30"/>
      <c r="E46" s="41"/>
      <c r="F46" s="30"/>
      <c r="G46" s="30"/>
      <c r="H46" s="30"/>
      <c r="I46" s="30"/>
    </row>
    <row r="47" spans="1:9" ht="15.75" x14ac:dyDescent="0.25">
      <c r="A47" s="16" t="s">
        <v>15</v>
      </c>
      <c r="B47" s="30">
        <f>SUM(('Appendix 2 1415'!B47-'Appendix 2 1314'!B47)/'Appendix 2 1314'!B47)</f>
        <v>1.997115277931873E-2</v>
      </c>
      <c r="C47" s="30">
        <f>SUM(('Appendix 2 1415'!C47-'Appendix 2 1314'!C47)/'Appendix 2 1314'!C47)</f>
        <v>1.9896554821189988E-2</v>
      </c>
      <c r="D47" s="30">
        <f>SUM(('Appendix 2 1415'!D47-'Appendix 2 1314'!D47)/'Appendix 2 1314'!D47)</f>
        <v>1.9930099026379263E-2</v>
      </c>
      <c r="E47" s="41">
        <f>SUM(('Appendix 2 1415'!E47-'Appendix 2 1314'!E47)/'Appendix 2 1314'!E47)</f>
        <v>1.9934169163060924E-2</v>
      </c>
      <c r="F47" s="30">
        <f>SUM(('Appendix 2 1415'!F47-'Appendix 2 1314'!F47)/'Appendix 2 1314'!F47)</f>
        <v>1.9958106804114032E-2</v>
      </c>
      <c r="G47" s="30">
        <f>SUM(('Appendix 2 1415'!G47-'Appendix 2 1314'!G47)/'Appendix 2 1314'!G47)</f>
        <v>1.9922449525337733E-2</v>
      </c>
      <c r="H47" s="30">
        <f>SUM(('Appendix 2 1415'!H47-'Appendix 2 1314'!H47)/'Appendix 2 1314'!H47)</f>
        <v>1.9941565886312265E-2</v>
      </c>
      <c r="I47" s="30">
        <f>SUM(('Appendix 2 1415'!I47-'Appendix 2 1314'!I47)/'Appendix 2 1314'!I47)</f>
        <v>1.9934169163060924E-2</v>
      </c>
    </row>
    <row r="48" spans="1:9" ht="15" x14ac:dyDescent="0.2">
      <c r="A48" s="12" t="s">
        <v>25</v>
      </c>
      <c r="B48" s="30">
        <f>SUM(('Appendix 2 1415'!B48-'Appendix 2 1314'!B48)/'Appendix 2 1314'!B48)</f>
        <v>1.991993900114376E-2</v>
      </c>
      <c r="C48" s="30">
        <f>SUM(('Appendix 2 1415'!C48-'Appendix 2 1314'!C48)/'Appendix 2 1314'!C48)</f>
        <v>1.9851319336655557E-2</v>
      </c>
      <c r="D48" s="30">
        <f>SUM(('Appendix 2 1415'!D48-'Appendix 2 1314'!D48)/'Appendix 2 1314'!D48)</f>
        <v>1.9944241904353569E-2</v>
      </c>
      <c r="E48" s="41">
        <f>SUM(('Appendix 2 1415'!E48-'Appendix 2 1314'!E48)/'Appendix 2 1314'!E48)</f>
        <v>1.9888168763502322E-2</v>
      </c>
      <c r="F48" s="30">
        <f>SUM(('Appendix 2 1415'!F48-'Appendix 2 1314'!F48)/'Appendix 2 1314'!F48)</f>
        <v>1.9911619443722446E-2</v>
      </c>
      <c r="G48" s="30">
        <f>SUM(('Appendix 2 1415'!G48-'Appendix 2 1314'!G48)/'Appendix 2 1314'!G48)</f>
        <v>1.9882989486649284E-2</v>
      </c>
      <c r="H48" s="30">
        <f>SUM(('Appendix 2 1415'!H48-'Appendix 2 1314'!H48)/'Appendix 2 1314'!H48)</f>
        <v>1.9900876858558788E-2</v>
      </c>
      <c r="I48" s="30">
        <f>SUM(('Appendix 2 1415'!I48-'Appendix 2 1314'!I48)/'Appendix 2 1314'!I48)</f>
        <v>1.9888168763502322E-2</v>
      </c>
    </row>
    <row r="49" spans="1:9" ht="15" x14ac:dyDescent="0.2">
      <c r="A49" s="12" t="s">
        <v>17</v>
      </c>
      <c r="B49" s="30">
        <f>SUM(('Appendix 2 1415'!B49-'Appendix 2 1314'!B49)/'Appendix 2 1314'!B49)</f>
        <v>1.9901505272886134E-2</v>
      </c>
      <c r="C49" s="30">
        <f>SUM(('Appendix 2 1415'!C49-'Appendix 2 1314'!C49)/'Appendix 2 1314'!C49)</f>
        <v>1.9901685240849492E-2</v>
      </c>
      <c r="D49" s="30">
        <f>SUM(('Appendix 2 1415'!D49-'Appendix 2 1314'!D49)/'Appendix 2 1314'!D49)</f>
        <v>1.990163125011872E-2</v>
      </c>
      <c r="E49" s="41">
        <f>SUM(('Appendix 2 1415'!E49-'Appendix 2 1314'!E49)/'Appendix 2 1314'!E49)</f>
        <v>1.9901589257530748E-2</v>
      </c>
      <c r="F49" s="30">
        <f>SUM(('Appendix 2 1415'!F49-'Appendix 2 1314'!F49)/'Appendix 2 1314'!F49)</f>
        <v>1.9901528177718807E-2</v>
      </c>
      <c r="G49" s="30">
        <f>SUM(('Appendix 2 1415'!G49-'Appendix 2 1314'!G49)/'Appendix 2 1314'!G49)</f>
        <v>1.9901602178308039E-2</v>
      </c>
      <c r="H49" s="30">
        <f>SUM(('Appendix 2 1415'!H49-'Appendix 2 1314'!H49)/'Appendix 2 1314'!H49)</f>
        <v>1.9901555663587724E-2</v>
      </c>
      <c r="I49" s="30">
        <f>SUM(('Appendix 2 1415'!I49-'Appendix 2 1314'!I49)/'Appendix 2 1314'!I49)</f>
        <v>1.9901589257530748E-2</v>
      </c>
    </row>
    <row r="50" spans="1:9" ht="15.75" x14ac:dyDescent="0.25">
      <c r="A50" s="16" t="s">
        <v>18</v>
      </c>
      <c r="B50" s="33">
        <f>SUM(('Appendix 2 1415'!B50-'Appendix 2 1314'!B50)/'Appendix 2 1314'!B50)</f>
        <v>1.9914982280223689E-2</v>
      </c>
      <c r="C50" s="33">
        <f>SUM(('Appendix 2 1415'!C50-'Appendix 2 1314'!C50)/'Appendix 2 1314'!C50)</f>
        <v>1.9895909463380157E-2</v>
      </c>
      <c r="D50" s="33">
        <f>SUM(('Appendix 2 1415'!D50-'Appendix 2 1314'!D50)/'Appendix 2 1314'!D50)</f>
        <v>1.9910562923378491E-2</v>
      </c>
      <c r="E50" s="42">
        <f>SUM(('Appendix 2 1415'!E50-'Appendix 2 1314'!E50)/'Appendix 2 1314'!E50)</f>
        <v>1.9905742279548642E-2</v>
      </c>
      <c r="F50" s="33">
        <f>SUM(('Appendix 2 1415'!F50-'Appendix 2 1314'!F50)/'Appendix 2 1314'!F50)</f>
        <v>1.9911999571554571E-2</v>
      </c>
      <c r="G50" s="33">
        <f>SUM(('Appendix 2 1415'!G50-'Appendix 2 1314'!G50)/'Appendix 2 1314'!G50)</f>
        <v>1.990328126281956E-2</v>
      </c>
      <c r="H50" s="33">
        <f>SUM(('Appendix 2 1415'!H50-'Appendix 2 1314'!H50)/'Appendix 2 1314'!H50)</f>
        <v>1.9908198055068761E-2</v>
      </c>
      <c r="I50" s="33">
        <f>SUM(('Appendix 2 1415'!I50-'Appendix 2 1314'!I50)/'Appendix 2 1314'!I50)</f>
        <v>1.9905742279548642E-2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4" workbookViewId="0">
      <selection activeCell="H66" sqref="H66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28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 t="s">
        <v>12</v>
      </c>
      <c r="C3" s="9" t="s">
        <v>12</v>
      </c>
      <c r="D3" s="10" t="s">
        <v>12</v>
      </c>
      <c r="E3" s="40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 x14ac:dyDescent="0.2">
      <c r="A4" s="5" t="s">
        <v>24</v>
      </c>
      <c r="B4" s="12">
        <v>23.08</v>
      </c>
      <c r="C4" s="12">
        <v>26.93</v>
      </c>
      <c r="D4" s="13">
        <v>30.77</v>
      </c>
      <c r="E4" s="43">
        <v>34.619999999999997</v>
      </c>
      <c r="F4" s="12">
        <v>42.31</v>
      </c>
      <c r="G4" s="12">
        <v>50.01</v>
      </c>
      <c r="H4" s="12">
        <v>57.7</v>
      </c>
      <c r="I4" s="12">
        <v>69.239999999999995</v>
      </c>
    </row>
    <row r="5" spans="1:9" ht="15" x14ac:dyDescent="0.2">
      <c r="A5" s="12" t="s">
        <v>14</v>
      </c>
      <c r="B5" s="12">
        <v>177.92</v>
      </c>
      <c r="C5" s="12">
        <v>207.57</v>
      </c>
      <c r="D5" s="12">
        <v>237.23</v>
      </c>
      <c r="E5" s="43">
        <v>266.88</v>
      </c>
      <c r="F5" s="12">
        <v>326.19</v>
      </c>
      <c r="G5" s="12">
        <v>385.49</v>
      </c>
      <c r="H5" s="12">
        <v>444.8</v>
      </c>
      <c r="I5" s="12">
        <v>533.76</v>
      </c>
    </row>
    <row r="6" spans="1:9" ht="15" x14ac:dyDescent="0.2">
      <c r="A6" s="12"/>
      <c r="B6" s="15"/>
      <c r="C6" s="12"/>
      <c r="D6" s="13"/>
      <c r="E6" s="43"/>
      <c r="F6" s="12"/>
      <c r="G6" s="12"/>
      <c r="H6" s="12"/>
      <c r="I6" s="12"/>
    </row>
    <row r="7" spans="1:9" ht="15.75" x14ac:dyDescent="0.25">
      <c r="A7" s="16" t="s">
        <v>15</v>
      </c>
      <c r="B7" s="17">
        <f t="shared" ref="B7:I7" si="0">SUM(B4:B6)</f>
        <v>201</v>
      </c>
      <c r="C7" s="17">
        <f t="shared" si="0"/>
        <v>234.5</v>
      </c>
      <c r="D7" s="17">
        <f t="shared" si="0"/>
        <v>268</v>
      </c>
      <c r="E7" s="44">
        <f t="shared" si="0"/>
        <v>301.5</v>
      </c>
      <c r="F7" s="17">
        <f t="shared" si="0"/>
        <v>368.5</v>
      </c>
      <c r="G7" s="17">
        <f t="shared" si="0"/>
        <v>435.5</v>
      </c>
      <c r="H7" s="17">
        <f t="shared" si="0"/>
        <v>502.5</v>
      </c>
      <c r="I7" s="17">
        <f t="shared" si="0"/>
        <v>603</v>
      </c>
    </row>
    <row r="8" spans="1:9" ht="15" x14ac:dyDescent="0.2">
      <c r="A8" s="12" t="s">
        <v>25</v>
      </c>
      <c r="B8" s="12">
        <v>109.13</v>
      </c>
      <c r="C8" s="12">
        <v>127.32</v>
      </c>
      <c r="D8" s="12">
        <v>145.51</v>
      </c>
      <c r="E8" s="43">
        <v>163.69999999999999</v>
      </c>
      <c r="F8" s="12">
        <v>200.08</v>
      </c>
      <c r="G8" s="12">
        <v>236.46</v>
      </c>
      <c r="H8" s="12">
        <v>272.83</v>
      </c>
      <c r="I8" s="12">
        <v>327.39999999999998</v>
      </c>
    </row>
    <row r="9" spans="1:9" ht="15" x14ac:dyDescent="0.2">
      <c r="A9" s="12" t="s">
        <v>17</v>
      </c>
      <c r="B9" s="12">
        <v>821.64</v>
      </c>
      <c r="C9" s="12">
        <v>958.58</v>
      </c>
      <c r="D9" s="13">
        <v>1095.52</v>
      </c>
      <c r="E9" s="43">
        <v>1232.46</v>
      </c>
      <c r="F9" s="12">
        <v>1506.34</v>
      </c>
      <c r="G9" s="12">
        <v>1780.22</v>
      </c>
      <c r="H9" s="12">
        <v>2054.1</v>
      </c>
      <c r="I9" s="12">
        <v>2464.92</v>
      </c>
    </row>
    <row r="10" spans="1:9" ht="15.75" x14ac:dyDescent="0.25">
      <c r="A10" s="16" t="s">
        <v>18</v>
      </c>
      <c r="B10" s="16">
        <f t="shared" ref="B10:I10" si="1">SUM(B7:B9)</f>
        <v>1131.77</v>
      </c>
      <c r="C10" s="16">
        <f t="shared" si="1"/>
        <v>1320.4</v>
      </c>
      <c r="D10" s="16">
        <f t="shared" si="1"/>
        <v>1509.03</v>
      </c>
      <c r="E10" s="45">
        <f t="shared" si="1"/>
        <v>1697.66</v>
      </c>
      <c r="F10" s="16">
        <f t="shared" si="1"/>
        <v>2074.92</v>
      </c>
      <c r="G10" s="16">
        <f t="shared" si="1"/>
        <v>2452.1800000000003</v>
      </c>
      <c r="H10" s="16">
        <f t="shared" si="1"/>
        <v>2829.43</v>
      </c>
      <c r="I10" s="16">
        <f t="shared" si="1"/>
        <v>3395.32</v>
      </c>
    </row>
    <row r="11" spans="1:9" ht="15" x14ac:dyDescent="0.2">
      <c r="A11" s="12"/>
      <c r="B11" s="12"/>
      <c r="C11" s="12"/>
      <c r="D11" s="13"/>
      <c r="E11" s="43"/>
      <c r="F11" s="12"/>
      <c r="G11" s="12"/>
      <c r="H11" s="12"/>
      <c r="I11" s="12"/>
    </row>
    <row r="12" spans="1:9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 x14ac:dyDescent="0.2">
      <c r="A13" s="9"/>
      <c r="B13" s="9" t="s">
        <v>12</v>
      </c>
      <c r="C13" s="9" t="s">
        <v>12</v>
      </c>
      <c r="D13" s="10" t="s">
        <v>12</v>
      </c>
      <c r="E13" s="40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 x14ac:dyDescent="0.2">
      <c r="A14" s="5" t="s">
        <v>24</v>
      </c>
      <c r="B14" s="12">
        <v>27.54</v>
      </c>
      <c r="C14" s="12">
        <v>32.130000000000003</v>
      </c>
      <c r="D14" s="13">
        <v>36.72</v>
      </c>
      <c r="E14" s="43">
        <v>41.31</v>
      </c>
      <c r="F14" s="12">
        <v>50.49</v>
      </c>
      <c r="G14" s="12">
        <v>59.67</v>
      </c>
      <c r="H14" s="12">
        <v>68.849999999999994</v>
      </c>
      <c r="I14" s="12">
        <v>82.62</v>
      </c>
    </row>
    <row r="15" spans="1:9" ht="15" x14ac:dyDescent="0.2">
      <c r="A15" s="12" t="s">
        <v>14</v>
      </c>
      <c r="B15" s="12">
        <v>177.92</v>
      </c>
      <c r="C15" s="12">
        <v>207.57</v>
      </c>
      <c r="D15" s="12">
        <v>237.23</v>
      </c>
      <c r="E15" s="43">
        <v>266.88</v>
      </c>
      <c r="F15" s="12">
        <v>326.19</v>
      </c>
      <c r="G15" s="12">
        <v>385.49</v>
      </c>
      <c r="H15" s="12">
        <v>444.8</v>
      </c>
      <c r="I15" s="12">
        <v>533.76</v>
      </c>
    </row>
    <row r="16" spans="1:9" ht="15" x14ac:dyDescent="0.2">
      <c r="A16" s="12"/>
      <c r="B16" s="15"/>
      <c r="C16" s="12"/>
      <c r="D16" s="13"/>
      <c r="E16" s="43"/>
      <c r="F16" s="12"/>
      <c r="G16" s="12"/>
      <c r="H16" s="12"/>
      <c r="I16" s="12"/>
    </row>
    <row r="17" spans="1:9" ht="15.75" x14ac:dyDescent="0.25">
      <c r="A17" s="16" t="s">
        <v>15</v>
      </c>
      <c r="B17" s="17">
        <f t="shared" ref="B17:I17" si="2">SUM(B14:B16)</f>
        <v>205.45999999999998</v>
      </c>
      <c r="C17" s="17">
        <f t="shared" si="2"/>
        <v>239.7</v>
      </c>
      <c r="D17" s="17">
        <f t="shared" si="2"/>
        <v>273.95</v>
      </c>
      <c r="E17" s="44">
        <f t="shared" si="2"/>
        <v>308.19</v>
      </c>
      <c r="F17" s="17">
        <f t="shared" si="2"/>
        <v>376.68</v>
      </c>
      <c r="G17" s="17">
        <f t="shared" si="2"/>
        <v>445.16</v>
      </c>
      <c r="H17" s="17">
        <f t="shared" si="2"/>
        <v>513.65</v>
      </c>
      <c r="I17" s="17">
        <f t="shared" si="2"/>
        <v>616.38</v>
      </c>
    </row>
    <row r="18" spans="1:9" ht="15" x14ac:dyDescent="0.2">
      <c r="A18" s="12" t="s">
        <v>25</v>
      </c>
      <c r="B18" s="12">
        <v>109.13</v>
      </c>
      <c r="C18" s="12">
        <v>127.32</v>
      </c>
      <c r="D18" s="12">
        <v>145.51</v>
      </c>
      <c r="E18" s="43">
        <v>163.69999999999999</v>
      </c>
      <c r="F18" s="12">
        <v>200.08</v>
      </c>
      <c r="G18" s="12">
        <v>236.46</v>
      </c>
      <c r="H18" s="12">
        <v>272.83</v>
      </c>
      <c r="I18" s="12">
        <v>327.39999999999998</v>
      </c>
    </row>
    <row r="19" spans="1:9" ht="15" x14ac:dyDescent="0.2">
      <c r="A19" s="12" t="s">
        <v>17</v>
      </c>
      <c r="B19" s="12">
        <v>821.64</v>
      </c>
      <c r="C19" s="12">
        <v>958.58</v>
      </c>
      <c r="D19" s="13">
        <v>1095.52</v>
      </c>
      <c r="E19" s="43">
        <v>1232.46</v>
      </c>
      <c r="F19" s="12">
        <v>1506.34</v>
      </c>
      <c r="G19" s="12">
        <v>1780.22</v>
      </c>
      <c r="H19" s="12">
        <v>2054.1</v>
      </c>
      <c r="I19" s="12">
        <v>2464.92</v>
      </c>
    </row>
    <row r="20" spans="1:9" ht="15.75" x14ac:dyDescent="0.25">
      <c r="A20" s="16" t="s">
        <v>18</v>
      </c>
      <c r="B20" s="16">
        <f t="shared" ref="B20:I20" si="3">SUM(B17:B19)</f>
        <v>1136.23</v>
      </c>
      <c r="C20" s="16">
        <f t="shared" si="3"/>
        <v>1325.6</v>
      </c>
      <c r="D20" s="16">
        <f t="shared" si="3"/>
        <v>1514.98</v>
      </c>
      <c r="E20" s="45">
        <f t="shared" si="3"/>
        <v>1704.35</v>
      </c>
      <c r="F20" s="16">
        <f t="shared" si="3"/>
        <v>2083.1</v>
      </c>
      <c r="G20" s="16">
        <f t="shared" si="3"/>
        <v>2461.84</v>
      </c>
      <c r="H20" s="16">
        <f t="shared" si="3"/>
        <v>2840.58</v>
      </c>
      <c r="I20" s="16">
        <f t="shared" si="3"/>
        <v>3408.7</v>
      </c>
    </row>
    <row r="21" spans="1:9" ht="15.75" x14ac:dyDescent="0.25">
      <c r="A21" s="16"/>
      <c r="B21" s="12"/>
      <c r="C21" s="12"/>
      <c r="D21" s="13"/>
      <c r="E21" s="43"/>
      <c r="F21" s="12"/>
      <c r="G21" s="12"/>
      <c r="H21" s="12"/>
      <c r="I21" s="12"/>
    </row>
    <row r="22" spans="1:9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 x14ac:dyDescent="0.2">
      <c r="A23" s="9"/>
      <c r="B23" s="9" t="s">
        <v>12</v>
      </c>
      <c r="C23" s="9" t="s">
        <v>12</v>
      </c>
      <c r="D23" s="10" t="s">
        <v>12</v>
      </c>
      <c r="E23" s="40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9" ht="15" x14ac:dyDescent="0.2">
      <c r="A24" s="5" t="s">
        <v>24</v>
      </c>
      <c r="B24" s="12">
        <v>19.14</v>
      </c>
      <c r="C24" s="12">
        <v>22.33</v>
      </c>
      <c r="D24" s="13">
        <v>25.52</v>
      </c>
      <c r="E24" s="43">
        <v>28.71</v>
      </c>
      <c r="F24" s="12">
        <v>35.090000000000003</v>
      </c>
      <c r="G24" s="12">
        <v>41.47</v>
      </c>
      <c r="H24" s="12">
        <v>47.85</v>
      </c>
      <c r="I24" s="12">
        <v>57.42</v>
      </c>
    </row>
    <row r="25" spans="1:9" ht="15" x14ac:dyDescent="0.2">
      <c r="A25" s="12" t="s">
        <v>14</v>
      </c>
      <c r="B25" s="12">
        <v>177.92</v>
      </c>
      <c r="C25" s="12">
        <v>207.57</v>
      </c>
      <c r="D25" s="12">
        <v>237.23</v>
      </c>
      <c r="E25" s="43">
        <v>266.88</v>
      </c>
      <c r="F25" s="12">
        <v>326.19</v>
      </c>
      <c r="G25" s="12">
        <v>385.49</v>
      </c>
      <c r="H25" s="12">
        <v>444.8</v>
      </c>
      <c r="I25" s="12">
        <v>533.76</v>
      </c>
    </row>
    <row r="26" spans="1:9" ht="15" x14ac:dyDescent="0.2">
      <c r="A26" s="12"/>
      <c r="B26" s="15"/>
      <c r="C26" s="12"/>
      <c r="D26" s="13"/>
      <c r="E26" s="43"/>
      <c r="F26" s="12"/>
      <c r="G26" s="12"/>
      <c r="H26" s="12"/>
      <c r="I26" s="12"/>
    </row>
    <row r="27" spans="1:9" ht="15.75" x14ac:dyDescent="0.25">
      <c r="A27" s="16" t="s">
        <v>15</v>
      </c>
      <c r="B27" s="17">
        <f t="shared" ref="B27:I27" si="4">SUM(B24:B26)</f>
        <v>197.06</v>
      </c>
      <c r="C27" s="17">
        <f t="shared" si="4"/>
        <v>229.89999999999998</v>
      </c>
      <c r="D27" s="17">
        <f t="shared" si="4"/>
        <v>262.75</v>
      </c>
      <c r="E27" s="44">
        <f t="shared" si="4"/>
        <v>295.58999999999997</v>
      </c>
      <c r="F27" s="17">
        <f t="shared" si="4"/>
        <v>361.28</v>
      </c>
      <c r="G27" s="17">
        <f t="shared" si="4"/>
        <v>426.96000000000004</v>
      </c>
      <c r="H27" s="17">
        <f t="shared" si="4"/>
        <v>492.65000000000003</v>
      </c>
      <c r="I27" s="17">
        <f t="shared" si="4"/>
        <v>591.17999999999995</v>
      </c>
    </row>
    <row r="28" spans="1:9" ht="15" x14ac:dyDescent="0.2">
      <c r="A28" s="12" t="s">
        <v>25</v>
      </c>
      <c r="B28" s="12">
        <v>109.13</v>
      </c>
      <c r="C28" s="12">
        <v>127.32</v>
      </c>
      <c r="D28" s="12">
        <v>145.51</v>
      </c>
      <c r="E28" s="43">
        <v>163.69999999999999</v>
      </c>
      <c r="F28" s="12">
        <v>200.08</v>
      </c>
      <c r="G28" s="12">
        <v>236.46</v>
      </c>
      <c r="H28" s="12">
        <v>272.83</v>
      </c>
      <c r="I28" s="12">
        <v>327.39999999999998</v>
      </c>
    </row>
    <row r="29" spans="1:9" ht="15" x14ac:dyDescent="0.2">
      <c r="A29" s="12" t="s">
        <v>17</v>
      </c>
      <c r="B29" s="12">
        <v>821.64</v>
      </c>
      <c r="C29" s="12">
        <v>958.58</v>
      </c>
      <c r="D29" s="13">
        <v>1095.52</v>
      </c>
      <c r="E29" s="43">
        <v>1232.46</v>
      </c>
      <c r="F29" s="12">
        <v>1506.34</v>
      </c>
      <c r="G29" s="12">
        <v>1780.22</v>
      </c>
      <c r="H29" s="12">
        <v>2054.1</v>
      </c>
      <c r="I29" s="12">
        <v>2464.92</v>
      </c>
    </row>
    <row r="30" spans="1:9" ht="15.75" x14ac:dyDescent="0.25">
      <c r="A30" s="16" t="s">
        <v>18</v>
      </c>
      <c r="B30" s="16">
        <f t="shared" ref="B30:I30" si="5">SUM(B27:B29)</f>
        <v>1127.83</v>
      </c>
      <c r="C30" s="16">
        <f t="shared" si="5"/>
        <v>1315.8</v>
      </c>
      <c r="D30" s="16">
        <f t="shared" si="5"/>
        <v>1503.78</v>
      </c>
      <c r="E30" s="45">
        <f t="shared" si="5"/>
        <v>1691.75</v>
      </c>
      <c r="F30" s="16">
        <f t="shared" si="5"/>
        <v>2067.6999999999998</v>
      </c>
      <c r="G30" s="16">
        <f t="shared" si="5"/>
        <v>2443.6400000000003</v>
      </c>
      <c r="H30" s="16">
        <f t="shared" si="5"/>
        <v>2819.58</v>
      </c>
      <c r="I30" s="16">
        <f t="shared" si="5"/>
        <v>3383.5</v>
      </c>
    </row>
    <row r="31" spans="1:9" ht="15.75" x14ac:dyDescent="0.25">
      <c r="A31" s="1"/>
      <c r="B31" s="87" t="s">
        <v>28</v>
      </c>
      <c r="C31" s="87"/>
      <c r="D31" s="87"/>
      <c r="E31" s="87"/>
      <c r="F31" s="87"/>
      <c r="G31" s="87"/>
      <c r="H31" s="87"/>
      <c r="I31" s="2" t="s">
        <v>21</v>
      </c>
    </row>
    <row r="32" spans="1:9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 t="s">
        <v>12</v>
      </c>
      <c r="C33" s="9" t="s">
        <v>12</v>
      </c>
      <c r="D33" s="10" t="s">
        <v>12</v>
      </c>
      <c r="E33" s="40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 x14ac:dyDescent="0.2">
      <c r="A34" s="5" t="s">
        <v>24</v>
      </c>
      <c r="B34" s="12">
        <v>6.55</v>
      </c>
      <c r="C34" s="12">
        <v>7.65</v>
      </c>
      <c r="D34" s="13">
        <v>8.74</v>
      </c>
      <c r="E34" s="43">
        <v>9.83</v>
      </c>
      <c r="F34" s="12">
        <v>12.01</v>
      </c>
      <c r="G34" s="12">
        <v>14.2</v>
      </c>
      <c r="H34" s="12">
        <v>16.38</v>
      </c>
      <c r="I34" s="12">
        <v>19.66</v>
      </c>
    </row>
    <row r="35" spans="1:9" ht="15" x14ac:dyDescent="0.2">
      <c r="A35" s="12" t="s">
        <v>14</v>
      </c>
      <c r="B35" s="12">
        <v>177.92</v>
      </c>
      <c r="C35" s="12">
        <v>207.57</v>
      </c>
      <c r="D35" s="12">
        <v>237.23</v>
      </c>
      <c r="E35" s="43">
        <v>266.88</v>
      </c>
      <c r="F35" s="12">
        <v>326.19</v>
      </c>
      <c r="G35" s="12">
        <v>385.49</v>
      </c>
      <c r="H35" s="12">
        <v>444.8</v>
      </c>
      <c r="I35" s="12">
        <v>533.76</v>
      </c>
    </row>
    <row r="36" spans="1:9" ht="15" x14ac:dyDescent="0.2">
      <c r="A36" s="12"/>
      <c r="B36" s="15"/>
      <c r="C36" s="12"/>
      <c r="D36" s="13"/>
      <c r="E36" s="43"/>
      <c r="F36" s="12"/>
      <c r="G36" s="12"/>
      <c r="H36" s="12"/>
      <c r="I36" s="12"/>
    </row>
    <row r="37" spans="1:9" ht="15.75" x14ac:dyDescent="0.25">
      <c r="A37" s="16" t="s">
        <v>15</v>
      </c>
      <c r="B37" s="17">
        <f t="shared" ref="B37:I37" si="6">SUM(B34:B36)</f>
        <v>184.47</v>
      </c>
      <c r="C37" s="17">
        <f t="shared" si="6"/>
        <v>215.22</v>
      </c>
      <c r="D37" s="17">
        <f t="shared" si="6"/>
        <v>245.97</v>
      </c>
      <c r="E37" s="44">
        <f t="shared" si="6"/>
        <v>276.70999999999998</v>
      </c>
      <c r="F37" s="17">
        <f t="shared" si="6"/>
        <v>338.2</v>
      </c>
      <c r="G37" s="17">
        <f t="shared" si="6"/>
        <v>399.69</v>
      </c>
      <c r="H37" s="17">
        <f t="shared" si="6"/>
        <v>461.18</v>
      </c>
      <c r="I37" s="17">
        <f t="shared" si="6"/>
        <v>553.41999999999996</v>
      </c>
    </row>
    <row r="38" spans="1:9" ht="15" x14ac:dyDescent="0.2">
      <c r="A38" s="12" t="s">
        <v>25</v>
      </c>
      <c r="B38" s="12">
        <v>109.13</v>
      </c>
      <c r="C38" s="12">
        <v>127.32</v>
      </c>
      <c r="D38" s="12">
        <v>145.51</v>
      </c>
      <c r="E38" s="43">
        <v>163.69999999999999</v>
      </c>
      <c r="F38" s="12">
        <v>200.08</v>
      </c>
      <c r="G38" s="12">
        <v>236.46</v>
      </c>
      <c r="H38" s="12">
        <v>272.83</v>
      </c>
      <c r="I38" s="12">
        <v>327.39999999999998</v>
      </c>
    </row>
    <row r="39" spans="1:9" ht="15" x14ac:dyDescent="0.2">
      <c r="A39" s="12" t="s">
        <v>17</v>
      </c>
      <c r="B39" s="12">
        <v>821.64</v>
      </c>
      <c r="C39" s="12">
        <v>958.58</v>
      </c>
      <c r="D39" s="13">
        <v>1095.52</v>
      </c>
      <c r="E39" s="43">
        <v>1232.46</v>
      </c>
      <c r="F39" s="12">
        <v>1506.34</v>
      </c>
      <c r="G39" s="12">
        <v>1780.22</v>
      </c>
      <c r="H39" s="12">
        <v>2054.1</v>
      </c>
      <c r="I39" s="12">
        <v>2464.92</v>
      </c>
    </row>
    <row r="40" spans="1:9" ht="15.75" x14ac:dyDescent="0.25">
      <c r="A40" s="16" t="s">
        <v>18</v>
      </c>
      <c r="B40" s="16">
        <f t="shared" ref="B40:I40" si="7">SUM(B37:B39)</f>
        <v>1115.24</v>
      </c>
      <c r="C40" s="16">
        <f t="shared" si="7"/>
        <v>1301.1199999999999</v>
      </c>
      <c r="D40" s="16">
        <f t="shared" si="7"/>
        <v>1487</v>
      </c>
      <c r="E40" s="45">
        <f t="shared" si="7"/>
        <v>1672.87</v>
      </c>
      <c r="F40" s="16">
        <f t="shared" si="7"/>
        <v>2044.62</v>
      </c>
      <c r="G40" s="16">
        <f t="shared" si="7"/>
        <v>2416.37</v>
      </c>
      <c r="H40" s="16">
        <f t="shared" si="7"/>
        <v>2788.1099999999997</v>
      </c>
      <c r="I40" s="16">
        <f t="shared" si="7"/>
        <v>3345.74</v>
      </c>
    </row>
    <row r="41" spans="1:9" ht="15.75" x14ac:dyDescent="0.2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 t="s">
        <v>12</v>
      </c>
      <c r="C43" s="9" t="s">
        <v>12</v>
      </c>
      <c r="D43" s="10" t="s">
        <v>12</v>
      </c>
      <c r="E43" s="40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 x14ac:dyDescent="0.2">
      <c r="A44" s="12" t="s">
        <v>13</v>
      </c>
      <c r="B44" s="12">
        <v>9.58</v>
      </c>
      <c r="C44" s="12">
        <v>11.18</v>
      </c>
      <c r="D44" s="12">
        <v>12.77</v>
      </c>
      <c r="E44" s="43">
        <v>14.37</v>
      </c>
      <c r="F44" s="12">
        <v>17.559999999999999</v>
      </c>
      <c r="G44" s="12">
        <v>20.76</v>
      </c>
      <c r="H44" s="12">
        <v>23.95</v>
      </c>
      <c r="I44" s="12">
        <v>28.74</v>
      </c>
    </row>
    <row r="45" spans="1:9" ht="15" x14ac:dyDescent="0.2">
      <c r="A45" s="12" t="s">
        <v>14</v>
      </c>
      <c r="B45" s="12">
        <v>177.92</v>
      </c>
      <c r="C45" s="12">
        <v>207.57</v>
      </c>
      <c r="D45" s="12">
        <v>237.23</v>
      </c>
      <c r="E45" s="43">
        <v>266.88</v>
      </c>
      <c r="F45" s="12">
        <v>326.19</v>
      </c>
      <c r="G45" s="12">
        <v>385.49</v>
      </c>
      <c r="H45" s="12">
        <v>444.8</v>
      </c>
      <c r="I45" s="12">
        <v>533.76</v>
      </c>
    </row>
    <row r="46" spans="1:9" ht="15" x14ac:dyDescent="0.2">
      <c r="A46" s="12"/>
      <c r="B46" s="23"/>
      <c r="C46" s="12"/>
      <c r="D46" s="13"/>
      <c r="E46" s="43"/>
      <c r="F46" s="12"/>
      <c r="G46" s="12"/>
      <c r="H46" s="12"/>
      <c r="I46" s="12"/>
    </row>
    <row r="47" spans="1:9" ht="15.75" x14ac:dyDescent="0.25">
      <c r="A47" s="16" t="s">
        <v>15</v>
      </c>
      <c r="B47" s="17">
        <f t="shared" ref="B47:I47" si="8">SUM(B44:B46)</f>
        <v>187.5</v>
      </c>
      <c r="C47" s="17">
        <f t="shared" si="8"/>
        <v>218.75</v>
      </c>
      <c r="D47" s="17">
        <f t="shared" si="8"/>
        <v>250</v>
      </c>
      <c r="E47" s="44">
        <f t="shared" si="8"/>
        <v>281.25</v>
      </c>
      <c r="F47" s="17">
        <f t="shared" si="8"/>
        <v>343.75</v>
      </c>
      <c r="G47" s="17">
        <f t="shared" si="8"/>
        <v>406.25</v>
      </c>
      <c r="H47" s="17">
        <f t="shared" si="8"/>
        <v>468.75</v>
      </c>
      <c r="I47" s="17">
        <f t="shared" si="8"/>
        <v>562.5</v>
      </c>
    </row>
    <row r="48" spans="1:9" ht="15" x14ac:dyDescent="0.2">
      <c r="A48" s="12" t="s">
        <v>25</v>
      </c>
      <c r="B48" s="12">
        <v>109.13</v>
      </c>
      <c r="C48" s="12">
        <v>127.32</v>
      </c>
      <c r="D48" s="12">
        <v>145.51</v>
      </c>
      <c r="E48" s="43">
        <v>163.69999999999999</v>
      </c>
      <c r="F48" s="12">
        <v>200.08</v>
      </c>
      <c r="G48" s="12">
        <v>236.46</v>
      </c>
      <c r="H48" s="12">
        <v>272.83</v>
      </c>
      <c r="I48" s="12">
        <v>327.39999999999998</v>
      </c>
    </row>
    <row r="49" spans="1:9" ht="15" x14ac:dyDescent="0.2">
      <c r="A49" s="12" t="s">
        <v>17</v>
      </c>
      <c r="B49" s="12">
        <v>821.64</v>
      </c>
      <c r="C49" s="12">
        <v>958.58</v>
      </c>
      <c r="D49" s="13">
        <v>1095.52</v>
      </c>
      <c r="E49" s="43">
        <v>1232.46</v>
      </c>
      <c r="F49" s="12">
        <v>1506.34</v>
      </c>
      <c r="G49" s="12">
        <v>1780.22</v>
      </c>
      <c r="H49" s="12">
        <v>2054.1</v>
      </c>
      <c r="I49" s="12">
        <v>2464.92</v>
      </c>
    </row>
    <row r="50" spans="1:9" ht="15.75" x14ac:dyDescent="0.25">
      <c r="A50" s="16" t="s">
        <v>18</v>
      </c>
      <c r="B50" s="16">
        <f t="shared" ref="B50:I50" si="9">SUM(B47:B49)</f>
        <v>1118.27</v>
      </c>
      <c r="C50" s="16">
        <f t="shared" si="9"/>
        <v>1304.6500000000001</v>
      </c>
      <c r="D50" s="24">
        <f t="shared" si="9"/>
        <v>1491.03</v>
      </c>
      <c r="E50" s="45">
        <f t="shared" si="9"/>
        <v>1677.41</v>
      </c>
      <c r="F50" s="16">
        <f t="shared" si="9"/>
        <v>2050.17</v>
      </c>
      <c r="G50" s="16">
        <f t="shared" si="9"/>
        <v>2422.9300000000003</v>
      </c>
      <c r="H50" s="16">
        <f t="shared" si="9"/>
        <v>2795.68</v>
      </c>
      <c r="I50" s="16">
        <f t="shared" si="9"/>
        <v>3354.82</v>
      </c>
    </row>
    <row r="52" spans="1:9" x14ac:dyDescent="0.2">
      <c r="E52"/>
    </row>
    <row r="53" spans="1:9" x14ac:dyDescent="0.2">
      <c r="E53"/>
    </row>
    <row r="54" spans="1:9" x14ac:dyDescent="0.2">
      <c r="E54"/>
    </row>
    <row r="55" spans="1:9" x14ac:dyDescent="0.2">
      <c r="E55"/>
    </row>
    <row r="56" spans="1:9" x14ac:dyDescent="0.2">
      <c r="E56"/>
    </row>
    <row r="57" spans="1:9" x14ac:dyDescent="0.2">
      <c r="E57"/>
    </row>
    <row r="58" spans="1:9" x14ac:dyDescent="0.2">
      <c r="E58"/>
    </row>
    <row r="59" spans="1:9" x14ac:dyDescent="0.2">
      <c r="E59"/>
    </row>
    <row r="60" spans="1:9" x14ac:dyDescent="0.2">
      <c r="E60"/>
    </row>
    <row r="61" spans="1:9" x14ac:dyDescent="0.2">
      <c r="E61"/>
    </row>
    <row r="62" spans="1:9" x14ac:dyDescent="0.2">
      <c r="E62"/>
    </row>
    <row r="63" spans="1:9" x14ac:dyDescent="0.2">
      <c r="E63"/>
    </row>
    <row r="64" spans="1:9" x14ac:dyDescent="0.2">
      <c r="E64"/>
    </row>
    <row r="65" spans="3:5" x14ac:dyDescent="0.2">
      <c r="E65"/>
    </row>
    <row r="66" spans="3:5" x14ac:dyDescent="0.2">
      <c r="E66"/>
    </row>
    <row r="67" spans="3:5" x14ac:dyDescent="0.2">
      <c r="E67"/>
    </row>
    <row r="68" spans="3:5" x14ac:dyDescent="0.2">
      <c r="E68"/>
    </row>
    <row r="69" spans="3:5" x14ac:dyDescent="0.2">
      <c r="E69"/>
    </row>
    <row r="70" spans="3:5" x14ac:dyDescent="0.2">
      <c r="E70"/>
    </row>
    <row r="71" spans="3:5" x14ac:dyDescent="0.2">
      <c r="C71" s="27"/>
      <c r="E71"/>
    </row>
    <row r="72" spans="3:5" x14ac:dyDescent="0.2">
      <c r="C72" s="27"/>
      <c r="E72"/>
    </row>
    <row r="73" spans="3:5" x14ac:dyDescent="0.2">
      <c r="C73" s="27"/>
      <c r="E73"/>
    </row>
    <row r="74" spans="3:5" x14ac:dyDescent="0.2">
      <c r="E74"/>
    </row>
    <row r="75" spans="3:5" x14ac:dyDescent="0.2">
      <c r="E75"/>
    </row>
    <row r="76" spans="3:5" x14ac:dyDescent="0.2">
      <c r="E76"/>
    </row>
    <row r="77" spans="3:5" x14ac:dyDescent="0.2">
      <c r="E77"/>
    </row>
    <row r="78" spans="3:5" x14ac:dyDescent="0.2">
      <c r="E78"/>
    </row>
    <row r="79" spans="3:5" x14ac:dyDescent="0.2">
      <c r="E79"/>
    </row>
    <row r="80" spans="3:5" x14ac:dyDescent="0.2">
      <c r="E80"/>
    </row>
    <row r="81" spans="5:5" x14ac:dyDescent="0.2">
      <c r="E81"/>
    </row>
    <row r="82" spans="5:5" x14ac:dyDescent="0.2">
      <c r="E82"/>
    </row>
    <row r="83" spans="5:5" x14ac:dyDescent="0.2">
      <c r="E83"/>
    </row>
    <row r="84" spans="5:5" x14ac:dyDescent="0.2">
      <c r="E84"/>
    </row>
    <row r="85" spans="5:5" x14ac:dyDescent="0.2">
      <c r="E85"/>
    </row>
    <row r="86" spans="5:5" x14ac:dyDescent="0.2">
      <c r="E86"/>
    </row>
    <row r="87" spans="5:5" x14ac:dyDescent="0.2">
      <c r="E87"/>
    </row>
    <row r="88" spans="5:5" x14ac:dyDescent="0.2">
      <c r="E88"/>
    </row>
    <row r="89" spans="5:5" x14ac:dyDescent="0.2">
      <c r="E89"/>
    </row>
    <row r="90" spans="5:5" x14ac:dyDescent="0.2">
      <c r="E90"/>
    </row>
    <row r="91" spans="5:5" x14ac:dyDescent="0.2">
      <c r="E91"/>
    </row>
    <row r="92" spans="5:5" x14ac:dyDescent="0.2">
      <c r="E92"/>
    </row>
    <row r="93" spans="5:5" x14ac:dyDescent="0.2">
      <c r="E93"/>
    </row>
    <row r="94" spans="5:5" x14ac:dyDescent="0.2">
      <c r="E94"/>
    </row>
    <row r="95" spans="5:5" x14ac:dyDescent="0.2">
      <c r="E95"/>
    </row>
    <row r="96" spans="5:5" x14ac:dyDescent="0.2">
      <c r="E96"/>
    </row>
    <row r="97" spans="5:5" x14ac:dyDescent="0.2">
      <c r="E97"/>
    </row>
    <row r="98" spans="5:5" x14ac:dyDescent="0.2">
      <c r="E98"/>
    </row>
    <row r="99" spans="5:5" x14ac:dyDescent="0.2">
      <c r="E99"/>
    </row>
    <row r="100" spans="5:5" x14ac:dyDescent="0.2">
      <c r="E100"/>
    </row>
    <row r="101" spans="5:5" x14ac:dyDescent="0.2">
      <c r="E101"/>
    </row>
    <row r="102" spans="5:5" x14ac:dyDescent="0.2">
      <c r="E102"/>
    </row>
    <row r="103" spans="5:5" x14ac:dyDescent="0.2">
      <c r="E103"/>
    </row>
    <row r="104" spans="5:5" x14ac:dyDescent="0.2">
      <c r="E104"/>
    </row>
    <row r="105" spans="5:5" x14ac:dyDescent="0.2">
      <c r="E105"/>
    </row>
    <row r="106" spans="5:5" x14ac:dyDescent="0.2">
      <c r="E106"/>
    </row>
    <row r="107" spans="5:5" x14ac:dyDescent="0.2">
      <c r="E107"/>
    </row>
    <row r="108" spans="5:5" x14ac:dyDescent="0.2">
      <c r="E108"/>
    </row>
    <row r="109" spans="5:5" x14ac:dyDescent="0.2">
      <c r="E109"/>
    </row>
    <row r="110" spans="5:5" x14ac:dyDescent="0.2">
      <c r="E110"/>
    </row>
    <row r="111" spans="5:5" x14ac:dyDescent="0.2">
      <c r="E111"/>
    </row>
    <row r="112" spans="5:5" x14ac:dyDescent="0.2">
      <c r="E112"/>
    </row>
    <row r="113" spans="5:5" x14ac:dyDescent="0.2">
      <c r="E113"/>
    </row>
    <row r="114" spans="5:5" x14ac:dyDescent="0.2">
      <c r="E114"/>
    </row>
    <row r="115" spans="5:5" x14ac:dyDescent="0.2">
      <c r="E115"/>
    </row>
    <row r="116" spans="5:5" x14ac:dyDescent="0.2">
      <c r="E116"/>
    </row>
    <row r="117" spans="5:5" x14ac:dyDescent="0.2">
      <c r="E117"/>
    </row>
    <row r="118" spans="5:5" x14ac:dyDescent="0.2">
      <c r="E118"/>
    </row>
    <row r="119" spans="5:5" x14ac:dyDescent="0.2">
      <c r="E119"/>
    </row>
    <row r="120" spans="5:5" x14ac:dyDescent="0.2">
      <c r="E120"/>
    </row>
    <row r="121" spans="5:5" x14ac:dyDescent="0.2">
      <c r="E121"/>
    </row>
    <row r="122" spans="5:5" x14ac:dyDescent="0.2">
      <c r="E122"/>
    </row>
    <row r="123" spans="5:5" x14ac:dyDescent="0.2">
      <c r="E123"/>
    </row>
    <row r="124" spans="5:5" x14ac:dyDescent="0.2">
      <c r="E124"/>
    </row>
    <row r="125" spans="5:5" x14ac:dyDescent="0.2">
      <c r="E125"/>
    </row>
    <row r="126" spans="5:5" x14ac:dyDescent="0.2">
      <c r="E126"/>
    </row>
    <row r="127" spans="5:5" x14ac:dyDescent="0.2">
      <c r="E127"/>
    </row>
    <row r="128" spans="5:5" x14ac:dyDescent="0.2">
      <c r="E128"/>
    </row>
    <row r="129" spans="5:5" x14ac:dyDescent="0.2">
      <c r="E129"/>
    </row>
    <row r="130" spans="5:5" x14ac:dyDescent="0.2">
      <c r="E130"/>
    </row>
    <row r="131" spans="5:5" x14ac:dyDescent="0.2">
      <c r="E131"/>
    </row>
    <row r="132" spans="5:5" x14ac:dyDescent="0.2">
      <c r="E132"/>
    </row>
    <row r="133" spans="5:5" x14ac:dyDescent="0.2">
      <c r="E133"/>
    </row>
    <row r="134" spans="5:5" x14ac:dyDescent="0.2">
      <c r="E134"/>
    </row>
    <row r="135" spans="5:5" x14ac:dyDescent="0.2">
      <c r="E135"/>
    </row>
    <row r="136" spans="5:5" x14ac:dyDescent="0.2">
      <c r="E136"/>
    </row>
    <row r="137" spans="5:5" x14ac:dyDescent="0.2">
      <c r="E137"/>
    </row>
    <row r="138" spans="5:5" x14ac:dyDescent="0.2">
      <c r="E138"/>
    </row>
    <row r="139" spans="5:5" x14ac:dyDescent="0.2">
      <c r="E139"/>
    </row>
    <row r="140" spans="5:5" x14ac:dyDescent="0.2">
      <c r="E140"/>
    </row>
    <row r="141" spans="5:5" x14ac:dyDescent="0.2">
      <c r="E141"/>
    </row>
    <row r="142" spans="5:5" x14ac:dyDescent="0.2">
      <c r="E142"/>
    </row>
    <row r="143" spans="5:5" x14ac:dyDescent="0.2">
      <c r="E143"/>
    </row>
    <row r="144" spans="5:5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  <row r="233" spans="5:5" x14ac:dyDescent="0.2">
      <c r="E233"/>
    </row>
    <row r="234" spans="5:5" x14ac:dyDescent="0.2">
      <c r="E234"/>
    </row>
    <row r="235" spans="5:5" x14ac:dyDescent="0.2">
      <c r="E235"/>
    </row>
    <row r="236" spans="5:5" x14ac:dyDescent="0.2">
      <c r="E236"/>
    </row>
    <row r="237" spans="5:5" x14ac:dyDescent="0.2">
      <c r="E237"/>
    </row>
    <row r="238" spans="5:5" x14ac:dyDescent="0.2">
      <c r="E238"/>
    </row>
    <row r="239" spans="5:5" x14ac:dyDescent="0.2">
      <c r="E239"/>
    </row>
    <row r="240" spans="5:5" x14ac:dyDescent="0.2">
      <c r="E240"/>
    </row>
    <row r="241" spans="5:5" x14ac:dyDescent="0.2">
      <c r="E241"/>
    </row>
    <row r="242" spans="5:5" x14ac:dyDescent="0.2">
      <c r="E242"/>
    </row>
    <row r="243" spans="5:5" x14ac:dyDescent="0.2">
      <c r="E243"/>
    </row>
    <row r="244" spans="5:5" x14ac:dyDescent="0.2">
      <c r="E244"/>
    </row>
    <row r="245" spans="5:5" x14ac:dyDescent="0.2">
      <c r="E245"/>
    </row>
    <row r="246" spans="5:5" x14ac:dyDescent="0.2">
      <c r="E246"/>
    </row>
    <row r="247" spans="5:5" x14ac:dyDescent="0.2">
      <c r="E247"/>
    </row>
    <row r="248" spans="5:5" x14ac:dyDescent="0.2">
      <c r="E248"/>
    </row>
    <row r="249" spans="5:5" x14ac:dyDescent="0.2">
      <c r="E249"/>
    </row>
    <row r="250" spans="5:5" x14ac:dyDescent="0.2">
      <c r="E250"/>
    </row>
    <row r="251" spans="5:5" x14ac:dyDescent="0.2">
      <c r="E251"/>
    </row>
    <row r="252" spans="5:5" x14ac:dyDescent="0.2">
      <c r="E252"/>
    </row>
    <row r="253" spans="5:5" x14ac:dyDescent="0.2">
      <c r="E253"/>
    </row>
    <row r="254" spans="5:5" x14ac:dyDescent="0.2">
      <c r="E254"/>
    </row>
    <row r="255" spans="5:5" x14ac:dyDescent="0.2">
      <c r="E255"/>
    </row>
    <row r="256" spans="5:5" x14ac:dyDescent="0.2">
      <c r="E256"/>
    </row>
    <row r="257" spans="5:5" x14ac:dyDescent="0.2">
      <c r="E257"/>
    </row>
    <row r="258" spans="5:5" x14ac:dyDescent="0.2">
      <c r="E258"/>
    </row>
    <row r="259" spans="5:5" x14ac:dyDescent="0.2">
      <c r="E259"/>
    </row>
    <row r="260" spans="5:5" x14ac:dyDescent="0.2">
      <c r="E260"/>
    </row>
    <row r="261" spans="5:5" x14ac:dyDescent="0.2">
      <c r="E261"/>
    </row>
    <row r="262" spans="5:5" x14ac:dyDescent="0.2">
      <c r="E262"/>
    </row>
    <row r="263" spans="5:5" x14ac:dyDescent="0.2">
      <c r="E263"/>
    </row>
    <row r="264" spans="5:5" x14ac:dyDescent="0.2">
      <c r="E264"/>
    </row>
    <row r="265" spans="5:5" x14ac:dyDescent="0.2">
      <c r="E265"/>
    </row>
    <row r="266" spans="5:5" x14ac:dyDescent="0.2">
      <c r="E266"/>
    </row>
    <row r="267" spans="5:5" x14ac:dyDescent="0.2">
      <c r="E267"/>
    </row>
    <row r="268" spans="5:5" x14ac:dyDescent="0.2">
      <c r="E268"/>
    </row>
    <row r="269" spans="5:5" x14ac:dyDescent="0.2">
      <c r="E269"/>
    </row>
    <row r="270" spans="5:5" x14ac:dyDescent="0.2">
      <c r="E270"/>
    </row>
    <row r="271" spans="5:5" x14ac:dyDescent="0.2">
      <c r="E271"/>
    </row>
    <row r="272" spans="5:5" x14ac:dyDescent="0.2">
      <c r="E272"/>
    </row>
    <row r="273" spans="5:5" x14ac:dyDescent="0.2">
      <c r="E273"/>
    </row>
    <row r="274" spans="5:5" x14ac:dyDescent="0.2">
      <c r="E274"/>
    </row>
    <row r="275" spans="5:5" x14ac:dyDescent="0.2">
      <c r="E275"/>
    </row>
    <row r="276" spans="5:5" x14ac:dyDescent="0.2">
      <c r="E276"/>
    </row>
    <row r="277" spans="5:5" x14ac:dyDescent="0.2">
      <c r="E277"/>
    </row>
    <row r="278" spans="5:5" x14ac:dyDescent="0.2">
      <c r="E278"/>
    </row>
    <row r="279" spans="5:5" x14ac:dyDescent="0.2">
      <c r="E279"/>
    </row>
    <row r="280" spans="5:5" x14ac:dyDescent="0.2">
      <c r="E280"/>
    </row>
    <row r="281" spans="5:5" x14ac:dyDescent="0.2">
      <c r="E281"/>
    </row>
    <row r="282" spans="5:5" x14ac:dyDescent="0.2">
      <c r="E282"/>
    </row>
    <row r="283" spans="5:5" x14ac:dyDescent="0.2">
      <c r="E283"/>
    </row>
    <row r="284" spans="5:5" x14ac:dyDescent="0.2">
      <c r="E284"/>
    </row>
    <row r="285" spans="5:5" x14ac:dyDescent="0.2">
      <c r="E285"/>
    </row>
    <row r="286" spans="5:5" x14ac:dyDescent="0.2">
      <c r="E286"/>
    </row>
    <row r="287" spans="5:5" x14ac:dyDescent="0.2">
      <c r="E287"/>
    </row>
    <row r="288" spans="5:5" x14ac:dyDescent="0.2">
      <c r="E288"/>
    </row>
    <row r="289" spans="5:5" x14ac:dyDescent="0.2">
      <c r="E289"/>
    </row>
    <row r="290" spans="5:5" x14ac:dyDescent="0.2">
      <c r="E290"/>
    </row>
    <row r="291" spans="5:5" x14ac:dyDescent="0.2">
      <c r="E291"/>
    </row>
    <row r="292" spans="5:5" x14ac:dyDescent="0.2">
      <c r="E292"/>
    </row>
    <row r="293" spans="5:5" x14ac:dyDescent="0.2">
      <c r="E293"/>
    </row>
    <row r="294" spans="5:5" x14ac:dyDescent="0.2">
      <c r="E294"/>
    </row>
    <row r="295" spans="5:5" x14ac:dyDescent="0.2">
      <c r="E295"/>
    </row>
    <row r="296" spans="5:5" x14ac:dyDescent="0.2">
      <c r="E296"/>
    </row>
    <row r="297" spans="5:5" x14ac:dyDescent="0.2">
      <c r="E297"/>
    </row>
    <row r="298" spans="5:5" x14ac:dyDescent="0.2">
      <c r="E298"/>
    </row>
    <row r="299" spans="5:5" x14ac:dyDescent="0.2">
      <c r="E299"/>
    </row>
    <row r="300" spans="5:5" x14ac:dyDescent="0.2">
      <c r="E300"/>
    </row>
    <row r="301" spans="5:5" x14ac:dyDescent="0.2">
      <c r="E301"/>
    </row>
    <row r="302" spans="5:5" x14ac:dyDescent="0.2">
      <c r="E302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22" workbookViewId="0">
      <selection activeCell="E49" sqref="E49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28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/>
      <c r="C3" s="9"/>
      <c r="D3" s="10"/>
      <c r="E3" s="40"/>
      <c r="F3" s="9"/>
      <c r="G3" s="9"/>
      <c r="H3" s="9"/>
      <c r="I3" s="9"/>
    </row>
    <row r="4" spans="1:9" ht="15" x14ac:dyDescent="0.2">
      <c r="A4" s="5" t="s">
        <v>24</v>
      </c>
      <c r="B4" s="36">
        <f>SUM(('Appendix 2'!B4-'Appendix 2 1415'!B4)/'Appendix 2 1415'!B4)</f>
        <v>9.6610706366803842E-2</v>
      </c>
      <c r="C4" s="36">
        <f>SUM(('Appendix 2'!C4-'Appendix 2 1415'!C4)/'Appendix 2 1415'!C4)</f>
        <v>9.6746459115797184E-2</v>
      </c>
      <c r="D4" s="36">
        <f>SUM(('Appendix 2'!D4-'Appendix 2 1415'!D4)/'Appendix 2 1415'!D4)</f>
        <v>9.6491922711434933E-2</v>
      </c>
      <c r="E4" s="46">
        <f>SUM(('Appendix 2'!E4-'Appendix 2 1415'!E4)/'Appendix 2 1415'!E4)</f>
        <v>9.6610706366803842E-2</v>
      </c>
      <c r="F4" s="36">
        <f>SUM(('Appendix 2'!F4-'Appendix 2 1415'!F4)/'Appendix 2 1415'!F4)</f>
        <v>9.6524318253808458E-2</v>
      </c>
      <c r="G4" s="36">
        <f>SUM(('Appendix 2'!G4-'Appendix 2 1415'!G4)/'Appendix 2 1415'!G4)</f>
        <v>9.6683804000877172E-2</v>
      </c>
      <c r="H4" s="36">
        <f>SUM(('Appendix 2'!H4-'Appendix 2 1415'!H4)/'Appendix 2 1415'!H4)</f>
        <v>9.6610706366803967E-2</v>
      </c>
      <c r="I4" s="36">
        <f>SUM(('Appendix 2'!I4-'Appendix 2 1415'!I4)/'Appendix 2 1415'!I4)</f>
        <v>9.6610706366803842E-2</v>
      </c>
    </row>
    <row r="5" spans="1:9" ht="15" x14ac:dyDescent="0.2">
      <c r="A5" s="12" t="s">
        <v>14</v>
      </c>
      <c r="B5" s="36">
        <f>SUM(('Appendix 2'!B5-'Appendix 2 1415'!B5)/'Appendix 2 1415'!B5)</f>
        <v>1.9891086271137857E-2</v>
      </c>
      <c r="C5" s="36">
        <f>SUM(('Appendix 2'!C5-'Appendix 2 1415'!C5)/'Appendix 2 1415'!C5)</f>
        <v>1.989976415094331E-2</v>
      </c>
      <c r="D5" s="36">
        <f>SUM(('Appendix 2'!D5-'Appendix 2 1415'!D5)/'Appendix 2 1415'!D5)</f>
        <v>1.9949266950427733E-2</v>
      </c>
      <c r="E5" s="46">
        <f>SUM(('Appendix 2'!E5-'Appendix 2 1415'!E5)/'Appendix 2 1415'!E5)</f>
        <v>1.9910574387587341E-2</v>
      </c>
      <c r="F5" s="36">
        <f>SUM(('Appendix 2'!F5-'Appendix 2 1415'!F5)/'Appendix 2 1415'!F5)</f>
        <v>1.9917453567631808E-2</v>
      </c>
      <c r="G5" s="36">
        <f>SUM(('Appendix 2'!G5-'Appendix 2 1415'!G5)/'Appendix 2 1415'!G5)</f>
        <v>1.989575892266577E-2</v>
      </c>
      <c r="H5" s="36">
        <f>SUM(('Appendix 2'!H5-'Appendix 2 1415'!H5)/'Appendix 2 1415'!H5)</f>
        <v>1.990277905163718E-2</v>
      </c>
      <c r="I5" s="36">
        <f>SUM(('Appendix 2'!I5-'Appendix 2 1415'!I5)/'Appendix 2 1415'!I5)</f>
        <v>1.9910574387587341E-2</v>
      </c>
    </row>
    <row r="6" spans="1:9" ht="15" x14ac:dyDescent="0.2">
      <c r="A6" s="12"/>
      <c r="B6" s="36"/>
      <c r="C6" s="30"/>
      <c r="D6" s="30"/>
      <c r="E6" s="46"/>
      <c r="F6" s="30"/>
      <c r="G6" s="30"/>
      <c r="H6" s="30"/>
      <c r="I6" s="30"/>
    </row>
    <row r="7" spans="1:9" ht="15.75" x14ac:dyDescent="0.25">
      <c r="A7" s="16" t="s">
        <v>15</v>
      </c>
      <c r="B7" s="36">
        <f>SUM(('Appendix 2'!B7-'Appendix 2 1415'!B7)/'Appendix 2 1415'!B7)</f>
        <v>2.8150522600555835E-2</v>
      </c>
      <c r="C7" s="36">
        <f>SUM(('Appendix 2'!C7-'Appendix 2 1415'!C7)/'Appendix 2 1415'!C7)</f>
        <v>2.8173062401652446E-2</v>
      </c>
      <c r="D7" s="36">
        <f>SUM(('Appendix 2'!D7-'Appendix 2 1415'!D7)/'Appendix 2 1415'!D7)</f>
        <v>2.8189967901034532E-2</v>
      </c>
      <c r="E7" s="46">
        <f>SUM(('Appendix 2'!E7-'Appendix 2 1415'!E7)/'Appendix 2 1415'!E7)</f>
        <v>2.8168053471559099E-2</v>
      </c>
      <c r="F7" s="36">
        <f>SUM(('Appendix 2'!F7-'Appendix 2 1415'!F7)/'Appendix 2 1415'!F7)</f>
        <v>2.8164865996000776E-2</v>
      </c>
      <c r="G7" s="36">
        <f>SUM(('Appendix 2'!G7-'Appendix 2 1415'!G7)/'Appendix 2 1415'!G7)</f>
        <v>2.8162659293730005E-2</v>
      </c>
      <c r="H7" s="36">
        <f>SUM(('Appendix 2'!H7-'Appendix 2 1415'!H7)/'Appendix 2 1415'!H7)</f>
        <v>2.8161041051418256E-2</v>
      </c>
      <c r="I7" s="36">
        <f>SUM(('Appendix 2'!I7-'Appendix 2 1415'!I7)/'Appendix 2 1415'!I7)</f>
        <v>2.8168053471559099E-2</v>
      </c>
    </row>
    <row r="8" spans="1:9" ht="15" x14ac:dyDescent="0.2">
      <c r="A8" s="12" t="s">
        <v>25</v>
      </c>
      <c r="B8" s="36">
        <f>SUM(('Appendix 2'!B8-'Appendix 2 1415'!B8)/'Appendix 2 1415'!B8)</f>
        <v>1.981123259508448E-2</v>
      </c>
      <c r="C8" s="36">
        <f>SUM(('Appendix 2'!C8-'Appendix 2 1415'!C8)/'Appendix 2 1415'!C8)</f>
        <v>1.9865427747516737E-2</v>
      </c>
      <c r="D8" s="36">
        <f>SUM(('Appendix 2'!D8-'Appendix 2 1415'!D8)/'Appendix 2 1415'!D8)</f>
        <v>1.9834594897673002E-2</v>
      </c>
      <c r="E8" s="46">
        <f>SUM(('Appendix 2'!E8-'Appendix 2 1415'!E8)/'Appendix 2 1415'!E8)</f>
        <v>1.9874151143230937E-2</v>
      </c>
      <c r="F8" s="36">
        <f>SUM(('Appendix 2'!F8-'Appendix 2 1415'!F8)/'Appendix 2 1415'!F8)</f>
        <v>1.9879702314201272E-2</v>
      </c>
      <c r="G8" s="36">
        <f>SUM(('Appendix 2'!G8-'Appendix 2 1415'!G8)/'Appendix 2 1415'!G8)</f>
        <v>1.9883545395730059E-2</v>
      </c>
      <c r="H8" s="36">
        <f>SUM(('Appendix 2'!H8-'Appendix 2 1415'!H8)/'Appendix 2 1415'!H8)</f>
        <v>1.9848983253588526E-2</v>
      </c>
      <c r="I8" s="36">
        <f>SUM(('Appendix 2'!I8-'Appendix 2 1415'!I8)/'Appendix 2 1415'!I8)</f>
        <v>1.9874151143230937E-2</v>
      </c>
    </row>
    <row r="9" spans="1:9" ht="15" x14ac:dyDescent="0.2">
      <c r="A9" s="12" t="s">
        <v>17</v>
      </c>
      <c r="B9" s="36">
        <f>SUM(('Appendix 2'!B9-'Appendix 2 1415'!B9)/'Appendix 2 1415'!B9)</f>
        <v>1.9897965516813311E-2</v>
      </c>
      <c r="C9" s="36">
        <f>SUM(('Appendix 2'!C9-'Appendix 2 1415'!C9)/'Appendix 2 1415'!C9)</f>
        <v>1.9907008416057578E-2</v>
      </c>
      <c r="D9" s="36">
        <f>SUM(('Appendix 2'!D9-'Appendix 2 1415'!D9)/'Appendix 2 1415'!D9)</f>
        <v>1.9904295529446701E-2</v>
      </c>
      <c r="E9" s="46">
        <f>SUM(('Appendix 2'!E9-'Appendix 2 1415'!E9)/'Appendix 2 1415'!E9)</f>
        <v>1.9902185516505119E-2</v>
      </c>
      <c r="F9" s="36">
        <f>SUM(('Appendix 2'!F9-'Appendix 2 1415'!F9)/'Appendix 2 1415'!F9)</f>
        <v>1.9899116422356797E-2</v>
      </c>
      <c r="G9" s="36">
        <f>SUM(('Appendix 2'!G9-'Appendix 2 1415'!G9)/'Appendix 2 1415'!G9)</f>
        <v>1.9902834750326562E-2</v>
      </c>
      <c r="H9" s="36">
        <f>SUM(('Appendix 2'!H9-'Appendix 2 1415'!H9)/'Appendix 2 1415'!H9)</f>
        <v>1.9900497512437776E-2</v>
      </c>
      <c r="I9" s="36">
        <f>SUM(('Appendix 2'!I9-'Appendix 2 1415'!I9)/'Appendix 2 1415'!I9)</f>
        <v>1.9902185516505119E-2</v>
      </c>
    </row>
    <row r="10" spans="1:9" ht="15.75" x14ac:dyDescent="0.25">
      <c r="A10" s="16" t="s">
        <v>18</v>
      </c>
      <c r="B10" s="36">
        <f>SUM(('Appendix 2'!B10-'Appendix 2 1415'!B10)/'Appendix 2 1415'!B10)</f>
        <v>2.1345526193090249E-2</v>
      </c>
      <c r="C10" s="36">
        <f>SUM(('Appendix 2'!C10-'Appendix 2 1415'!C10)/'Appendix 2 1415'!C10)</f>
        <v>2.1361299383071543E-2</v>
      </c>
      <c r="D10" s="36">
        <f>SUM(('Appendix 2'!D10-'Appendix 2 1415'!D10)/'Appendix 2 1415'!D10)</f>
        <v>2.135930361540906E-2</v>
      </c>
      <c r="E10" s="46">
        <f>SUM(('Appendix 2'!E10-'Appendix 2 1415'!E10)/'Appendix 2 1415'!E10)</f>
        <v>2.1357751359676564E-2</v>
      </c>
      <c r="F10" s="36">
        <f>SUM(('Appendix 2'!F10-'Appendix 2 1415'!F10)/'Appendix 2 1415'!F10)</f>
        <v>2.1355493545659472E-2</v>
      </c>
      <c r="G10" s="36">
        <f>SUM(('Appendix 2'!G10-'Appendix 2 1415'!G10)/'Appendix 2 1415'!G10)</f>
        <v>2.1358184496469201E-2</v>
      </c>
      <c r="H10" s="36">
        <f>SUM(('Appendix 2'!H10-'Appendix 2 1415'!H10)/'Appendix 2 1415'!H10)</f>
        <v>2.1352861266564181E-2</v>
      </c>
      <c r="I10" s="36">
        <f>SUM(('Appendix 2'!I10-'Appendix 2 1415'!I10)/'Appendix 2 1415'!I10)</f>
        <v>2.1357751359676564E-2</v>
      </c>
    </row>
    <row r="11" spans="1:9" ht="15" x14ac:dyDescent="0.2">
      <c r="A11" s="12"/>
      <c r="B11" s="30"/>
      <c r="C11" s="30"/>
      <c r="D11" s="32"/>
      <c r="E11" s="41"/>
      <c r="F11" s="30"/>
      <c r="G11" s="30"/>
      <c r="H11" s="30"/>
      <c r="I11" s="30"/>
    </row>
    <row r="12" spans="1:9" ht="15" x14ac:dyDescent="0.2">
      <c r="A12" s="20" t="s">
        <v>19</v>
      </c>
      <c r="B12" s="47" t="s">
        <v>4</v>
      </c>
      <c r="C12" s="47" t="s">
        <v>5</v>
      </c>
      <c r="D12" s="48" t="s">
        <v>6</v>
      </c>
      <c r="E12" s="49" t="s">
        <v>7</v>
      </c>
      <c r="F12" s="47" t="s">
        <v>8</v>
      </c>
      <c r="G12" s="47" t="s">
        <v>9</v>
      </c>
      <c r="H12" s="47" t="s">
        <v>10</v>
      </c>
      <c r="I12" s="47" t="s">
        <v>11</v>
      </c>
    </row>
    <row r="13" spans="1:9" ht="15" x14ac:dyDescent="0.2">
      <c r="A13" s="9"/>
      <c r="B13" s="47"/>
      <c r="C13" s="47"/>
      <c r="D13" s="48"/>
      <c r="E13" s="49"/>
      <c r="F13" s="47"/>
      <c r="G13" s="47"/>
      <c r="H13" s="47"/>
      <c r="I13" s="47"/>
    </row>
    <row r="14" spans="1:9" ht="15" x14ac:dyDescent="0.2">
      <c r="A14" s="5" t="s">
        <v>24</v>
      </c>
      <c r="B14" s="30">
        <f>SUM(('Appendix 2'!B14-'Appendix 2 1415'!B14)/'Appendix 2 1415'!B14)</f>
        <v>1.8240078876016721E-2</v>
      </c>
      <c r="C14" s="30">
        <f>SUM(('Appendix 2'!C14-'Appendix 2 1415'!C14)/'Appendix 2 1415'!C14)</f>
        <v>1.8240078876016797E-2</v>
      </c>
      <c r="D14" s="30">
        <f>SUM(('Appendix 2'!D14-'Appendix 2 1415'!D14)/'Appendix 2 1415'!D14)</f>
        <v>1.8240078876016655E-2</v>
      </c>
      <c r="E14" s="46">
        <f>SUM(('Appendix 2'!E14-'Appendix 2 1415'!E14)/'Appendix 2 1415'!E14)</f>
        <v>1.8240078876016811E-2</v>
      </c>
      <c r="F14" s="30">
        <f>SUM(('Appendix 2'!F14-'Appendix 2 1415'!F14)/'Appendix 2 1415'!F14)</f>
        <v>1.8240078876016745E-2</v>
      </c>
      <c r="G14" s="30">
        <f>SUM(('Appendix 2'!G14-'Appendix 2 1415'!G14)/'Appendix 2 1415'!G14)</f>
        <v>1.82400788760167E-2</v>
      </c>
      <c r="H14" s="30">
        <f>SUM(('Appendix 2'!H14-'Appendix 2 1415'!H14)/'Appendix 2 1415'!H14)</f>
        <v>1.8240078876016561E-2</v>
      </c>
      <c r="I14" s="30">
        <f>SUM(('Appendix 2'!I14-'Appendix 2 1415'!I14)/'Appendix 2 1415'!I14)</f>
        <v>1.8240078876016811E-2</v>
      </c>
    </row>
    <row r="15" spans="1:9" ht="15" x14ac:dyDescent="0.2">
      <c r="A15" s="12" t="s">
        <v>14</v>
      </c>
      <c r="B15" s="30">
        <f>SUM(('Appendix 2'!B15-'Appendix 2 1415'!B15)/'Appendix 2 1415'!B15)</f>
        <v>1.9891086271137857E-2</v>
      </c>
      <c r="C15" s="30">
        <f>SUM(('Appendix 2'!C15-'Appendix 2 1415'!C15)/'Appendix 2 1415'!C15)</f>
        <v>1.989976415094331E-2</v>
      </c>
      <c r="D15" s="30">
        <f>SUM(('Appendix 2'!D15-'Appendix 2 1415'!D15)/'Appendix 2 1415'!D15)</f>
        <v>1.9949266950427733E-2</v>
      </c>
      <c r="E15" s="46">
        <f>SUM(('Appendix 2'!E15-'Appendix 2 1415'!E15)/'Appendix 2 1415'!E15)</f>
        <v>1.9910574387587341E-2</v>
      </c>
      <c r="F15" s="30">
        <f>SUM(('Appendix 2'!F15-'Appendix 2 1415'!F15)/'Appendix 2 1415'!F15)</f>
        <v>1.9917453567631808E-2</v>
      </c>
      <c r="G15" s="30">
        <f>SUM(('Appendix 2'!G15-'Appendix 2 1415'!G15)/'Appendix 2 1415'!G15)</f>
        <v>1.989575892266577E-2</v>
      </c>
      <c r="H15" s="30">
        <f>SUM(('Appendix 2'!H15-'Appendix 2 1415'!H15)/'Appendix 2 1415'!H15)</f>
        <v>1.990277905163718E-2</v>
      </c>
      <c r="I15" s="30">
        <f>SUM(('Appendix 2'!I15-'Appendix 2 1415'!I15)/'Appendix 2 1415'!I15)</f>
        <v>1.9910574387587341E-2</v>
      </c>
    </row>
    <row r="16" spans="1:9" ht="15" x14ac:dyDescent="0.2">
      <c r="A16" s="12"/>
      <c r="B16" s="30"/>
      <c r="C16" s="30"/>
      <c r="D16" s="30"/>
      <c r="E16" s="46"/>
      <c r="F16" s="30"/>
      <c r="G16" s="30"/>
      <c r="H16" s="30"/>
      <c r="I16" s="30"/>
    </row>
    <row r="17" spans="1:9" ht="15.75" x14ac:dyDescent="0.25">
      <c r="A17" s="16" t="s">
        <v>15</v>
      </c>
      <c r="B17" s="30">
        <f>SUM(('Appendix 2'!B17-'Appendix 2 1415'!B17)/'Appendix 2 1415'!B17)</f>
        <v>1.9669473440420734E-2</v>
      </c>
      <c r="C17" s="30">
        <f>SUM(('Appendix 2'!C17-'Appendix 2 1415'!C17)/'Appendix 2 1415'!C17)</f>
        <v>1.9676981759915214E-2</v>
      </c>
      <c r="D17" s="30">
        <f>SUM(('Appendix 2'!D17-'Appendix 2 1415'!D17)/'Appendix 2 1415'!D17)</f>
        <v>1.9719836054047479E-2</v>
      </c>
      <c r="E17" s="46">
        <f>SUM(('Appendix 2'!E17-'Appendix 2 1415'!E17)/'Appendix 2 1415'!E17)</f>
        <v>1.9686341979883497E-2</v>
      </c>
      <c r="F17" s="30">
        <f>SUM(('Appendix 2'!F17-'Appendix 2 1415'!F17)/'Appendix 2 1415'!F17)</f>
        <v>1.9692298437429496E-2</v>
      </c>
      <c r="G17" s="30">
        <f>SUM(('Appendix 2'!G17-'Appendix 2 1415'!G17)/'Appendix 2 1415'!G17)</f>
        <v>1.9673516341998536E-2</v>
      </c>
      <c r="H17" s="30">
        <f>SUM(('Appendix 2'!H17-'Appendix 2 1415'!H17)/'Appendix 2 1415'!H17)</f>
        <v>1.9679594497124749E-2</v>
      </c>
      <c r="I17" s="30">
        <f>SUM(('Appendix 2'!I17-'Appendix 2 1415'!I17)/'Appendix 2 1415'!I17)</f>
        <v>1.9686341979883497E-2</v>
      </c>
    </row>
    <row r="18" spans="1:9" ht="15" x14ac:dyDescent="0.2">
      <c r="A18" s="12" t="s">
        <v>25</v>
      </c>
      <c r="B18" s="30">
        <f>SUM(('Appendix 2'!B18-'Appendix 2 1415'!B18)/'Appendix 2 1415'!B18)</f>
        <v>1.981123259508448E-2</v>
      </c>
      <c r="C18" s="30">
        <f>SUM(('Appendix 2'!C18-'Appendix 2 1415'!C18)/'Appendix 2 1415'!C18)</f>
        <v>1.9865427747516737E-2</v>
      </c>
      <c r="D18" s="30">
        <f>SUM(('Appendix 2'!D18-'Appendix 2 1415'!D18)/'Appendix 2 1415'!D18)</f>
        <v>1.9834594897673002E-2</v>
      </c>
      <c r="E18" s="46">
        <f>SUM(('Appendix 2'!E18-'Appendix 2 1415'!E18)/'Appendix 2 1415'!E18)</f>
        <v>1.9874151143230937E-2</v>
      </c>
      <c r="F18" s="30">
        <f>SUM(('Appendix 2'!F18-'Appendix 2 1415'!F18)/'Appendix 2 1415'!F18)</f>
        <v>1.9879702314201272E-2</v>
      </c>
      <c r="G18" s="30">
        <f>SUM(('Appendix 2'!G18-'Appendix 2 1415'!G18)/'Appendix 2 1415'!G18)</f>
        <v>1.9883545395730059E-2</v>
      </c>
      <c r="H18" s="30">
        <f>SUM(('Appendix 2'!H18-'Appendix 2 1415'!H18)/'Appendix 2 1415'!H18)</f>
        <v>1.9848983253588526E-2</v>
      </c>
      <c r="I18" s="30">
        <f>SUM(('Appendix 2'!I18-'Appendix 2 1415'!I18)/'Appendix 2 1415'!I18)</f>
        <v>1.9874151143230937E-2</v>
      </c>
    </row>
    <row r="19" spans="1:9" ht="15" x14ac:dyDescent="0.2">
      <c r="A19" s="12" t="s">
        <v>17</v>
      </c>
      <c r="B19" s="30">
        <f>SUM(('Appendix 2'!B19-'Appendix 2 1415'!B19)/'Appendix 2 1415'!B19)</f>
        <v>1.9897965516813311E-2</v>
      </c>
      <c r="C19" s="30">
        <f>SUM(('Appendix 2'!C19-'Appendix 2 1415'!C19)/'Appendix 2 1415'!C19)</f>
        <v>1.9907008416057578E-2</v>
      </c>
      <c r="D19" s="30">
        <f>SUM(('Appendix 2'!D19-'Appendix 2 1415'!D19)/'Appendix 2 1415'!D19)</f>
        <v>1.9904295529446701E-2</v>
      </c>
      <c r="E19" s="46">
        <f>SUM(('Appendix 2'!E19-'Appendix 2 1415'!E19)/'Appendix 2 1415'!E19)</f>
        <v>1.9902185516505119E-2</v>
      </c>
      <c r="F19" s="30">
        <f>SUM(('Appendix 2'!F19-'Appendix 2 1415'!F19)/'Appendix 2 1415'!F19)</f>
        <v>1.9899116422356797E-2</v>
      </c>
      <c r="G19" s="30">
        <f>SUM(('Appendix 2'!G19-'Appendix 2 1415'!G19)/'Appendix 2 1415'!G19)</f>
        <v>1.9902834750326562E-2</v>
      </c>
      <c r="H19" s="30">
        <f>SUM(('Appendix 2'!H19-'Appendix 2 1415'!H19)/'Appendix 2 1415'!H19)</f>
        <v>1.9900497512437776E-2</v>
      </c>
      <c r="I19" s="30">
        <f>SUM(('Appendix 2'!I19-'Appendix 2 1415'!I19)/'Appendix 2 1415'!I19)</f>
        <v>1.9902185516505119E-2</v>
      </c>
    </row>
    <row r="20" spans="1:9" ht="15.75" x14ac:dyDescent="0.25">
      <c r="A20" s="16" t="s">
        <v>18</v>
      </c>
      <c r="B20" s="30">
        <f>SUM(('Appendix 2'!B20-'Appendix 2 1415'!B20)/'Appendix 2 1415'!B20)</f>
        <v>1.9848310320582728E-2</v>
      </c>
      <c r="C20" s="30">
        <f>SUM(('Appendix 2'!C20-'Appendix 2 1415'!C20)/'Appendix 2 1415'!C20)</f>
        <v>1.9861412918039296E-2</v>
      </c>
      <c r="D20" s="30">
        <f>SUM(('Appendix 2'!D20-'Appendix 2 1415'!D20)/'Appendix 2 1415'!D20)</f>
        <v>1.9864240701609928E-2</v>
      </c>
      <c r="E20" s="46">
        <f>SUM(('Appendix 2'!E20-'Appendix 2 1415'!E20)/'Appendix 2 1415'!E20)</f>
        <v>1.9860456210057581E-2</v>
      </c>
      <c r="F20" s="30">
        <f>SUM(('Appendix 2'!F20-'Appendix 2 1415'!F20)/'Appendix 2 1415'!F20)</f>
        <v>1.9859847400997131E-2</v>
      </c>
      <c r="G20" s="30">
        <f>SUM(('Appendix 2'!G20-'Appendix 2 1415'!G20)/'Appendix 2 1415'!G20)</f>
        <v>1.9859508191212832E-2</v>
      </c>
      <c r="H20" s="30">
        <f>SUM(('Appendix 2'!H20-'Appendix 2 1415'!H20)/'Appendix 2 1415'!H20)</f>
        <v>1.9855597828103234E-2</v>
      </c>
      <c r="I20" s="30">
        <f>SUM(('Appendix 2'!I20-'Appendix 2 1415'!I20)/'Appendix 2 1415'!I20)</f>
        <v>1.9860456210057581E-2</v>
      </c>
    </row>
    <row r="21" spans="1:9" ht="15.75" x14ac:dyDescent="0.25">
      <c r="A21" s="16"/>
      <c r="B21" s="30"/>
      <c r="C21" s="30"/>
      <c r="D21" s="32"/>
      <c r="E21" s="41"/>
      <c r="F21" s="30"/>
      <c r="G21" s="30"/>
      <c r="H21" s="30"/>
      <c r="I21" s="30"/>
    </row>
    <row r="22" spans="1:9" ht="15" x14ac:dyDescent="0.2">
      <c r="A22" s="21" t="s">
        <v>20</v>
      </c>
      <c r="B22" s="47" t="s">
        <v>4</v>
      </c>
      <c r="C22" s="47" t="s">
        <v>5</v>
      </c>
      <c r="D22" s="48" t="s">
        <v>6</v>
      </c>
      <c r="E22" s="49" t="s">
        <v>7</v>
      </c>
      <c r="F22" s="47" t="s">
        <v>8</v>
      </c>
      <c r="G22" s="47" t="s">
        <v>9</v>
      </c>
      <c r="H22" s="47" t="s">
        <v>10</v>
      </c>
      <c r="I22" s="47" t="s">
        <v>11</v>
      </c>
    </row>
    <row r="23" spans="1:9" ht="15" x14ac:dyDescent="0.2">
      <c r="A23" s="9"/>
      <c r="B23" s="47"/>
      <c r="C23" s="47"/>
      <c r="D23" s="48"/>
      <c r="E23" s="49"/>
      <c r="F23" s="47"/>
      <c r="G23" s="47"/>
      <c r="H23" s="47"/>
      <c r="I23" s="47"/>
    </row>
    <row r="24" spans="1:9" ht="15" x14ac:dyDescent="0.2">
      <c r="A24" s="5" t="s">
        <v>24</v>
      </c>
      <c r="B24" s="30">
        <f>SUM(('Appendix 2'!B24-'Appendix 2 1415'!B24)/'Appendix 2 1415'!B24)</f>
        <v>1.2341325811001461E-2</v>
      </c>
      <c r="C24" s="30">
        <f>SUM(('Appendix 2'!C24-'Appendix 2 1415'!C24)/'Appendix 2 1415'!C24)</f>
        <v>1.2341325811001246E-2</v>
      </c>
      <c r="D24" s="30">
        <f>SUM(('Appendix 2'!D24-'Appendix 2 1415'!D24)/'Appendix 2 1415'!D24)</f>
        <v>1.2341325811001367E-2</v>
      </c>
      <c r="E24" s="46">
        <f>SUM(('Appendix 2'!E24-'Appendix 2 1415'!E24)/'Appendix 2 1415'!E24)</f>
        <v>1.2341325811001461E-2</v>
      </c>
      <c r="F24" s="30">
        <f>SUM(('Appendix 2'!F24-'Appendix 2 1415'!F24)/'Appendix 2 1415'!F24)</f>
        <v>1.2341325811001391E-2</v>
      </c>
      <c r="G24" s="30">
        <f>SUM(('Appendix 2'!G24-'Appendix 2 1415'!G24)/'Appendix 2 1415'!G24)</f>
        <v>1.2341325811001344E-2</v>
      </c>
      <c r="H24" s="30">
        <f>SUM(('Appendix 2'!H24-'Appendix 2 1415'!H24)/'Appendix 2 1415'!H24)</f>
        <v>1.2341325811001461E-2</v>
      </c>
      <c r="I24" s="30">
        <f>SUM(('Appendix 2'!I24-'Appendix 2 1415'!I24)/'Appendix 2 1415'!I24)</f>
        <v>1.2341325811001461E-2</v>
      </c>
    </row>
    <row r="25" spans="1:9" ht="15" x14ac:dyDescent="0.2">
      <c r="A25" s="12" t="s">
        <v>14</v>
      </c>
      <c r="B25" s="30">
        <f>SUM(('Appendix 2'!B25-'Appendix 2 1415'!B25)/'Appendix 2 1415'!B25)</f>
        <v>1.9891086271137857E-2</v>
      </c>
      <c r="C25" s="30">
        <f>SUM(('Appendix 2'!C25-'Appendix 2 1415'!C25)/'Appendix 2 1415'!C25)</f>
        <v>1.989976415094331E-2</v>
      </c>
      <c r="D25" s="30">
        <f>SUM(('Appendix 2'!D25-'Appendix 2 1415'!D25)/'Appendix 2 1415'!D25)</f>
        <v>1.9949266950427733E-2</v>
      </c>
      <c r="E25" s="46">
        <f>SUM(('Appendix 2'!E25-'Appendix 2 1415'!E25)/'Appendix 2 1415'!E25)</f>
        <v>1.9910574387587341E-2</v>
      </c>
      <c r="F25" s="30">
        <f>SUM(('Appendix 2'!F25-'Appendix 2 1415'!F25)/'Appendix 2 1415'!F25)</f>
        <v>1.9917453567631808E-2</v>
      </c>
      <c r="G25" s="30">
        <f>SUM(('Appendix 2'!G25-'Appendix 2 1415'!G25)/'Appendix 2 1415'!G25)</f>
        <v>1.989575892266577E-2</v>
      </c>
      <c r="H25" s="30">
        <f>SUM(('Appendix 2'!H25-'Appendix 2 1415'!H25)/'Appendix 2 1415'!H25)</f>
        <v>1.990277905163718E-2</v>
      </c>
      <c r="I25" s="30">
        <f>SUM(('Appendix 2'!I25-'Appendix 2 1415'!I25)/'Appendix 2 1415'!I25)</f>
        <v>1.9910574387587341E-2</v>
      </c>
    </row>
    <row r="26" spans="1:9" ht="15" x14ac:dyDescent="0.2">
      <c r="A26" s="12"/>
      <c r="B26" s="30"/>
      <c r="C26" s="30"/>
      <c r="D26" s="30"/>
      <c r="E26" s="46"/>
      <c r="F26" s="30"/>
      <c r="G26" s="30"/>
      <c r="H26" s="30"/>
      <c r="I26" s="30"/>
    </row>
    <row r="27" spans="1:9" ht="15.75" x14ac:dyDescent="0.25">
      <c r="A27" s="16" t="s">
        <v>15</v>
      </c>
      <c r="B27" s="30">
        <f>SUM(('Appendix 2'!B27-'Appendix 2 1415'!B27)/'Appendix 2 1415'!B27)</f>
        <v>1.9152860861620224E-2</v>
      </c>
      <c r="C27" s="30">
        <f>SUM(('Appendix 2'!C27-'Appendix 2 1415'!C27)/'Appendix 2 1415'!C27)</f>
        <v>1.9160673825238769E-2</v>
      </c>
      <c r="D27" s="30">
        <f>SUM(('Appendix 2'!D27-'Appendix 2 1415'!D27)/'Appendix 2 1415'!D27)</f>
        <v>1.920532370193823E-2</v>
      </c>
      <c r="E27" s="46">
        <f>SUM(('Appendix 2'!E27-'Appendix 2 1415'!E27)/'Appendix 2 1415'!E27)</f>
        <v>1.9170430645105489E-2</v>
      </c>
      <c r="F27" s="30">
        <f>SUM(('Appendix 2'!F27-'Appendix 2 1415'!F27)/'Appendix 2 1415'!F27)</f>
        <v>1.9176639480431485E-2</v>
      </c>
      <c r="G27" s="30">
        <f>SUM(('Appendix 2'!G27-'Appendix 2 1415'!G27)/'Appendix 2 1415'!G27)</f>
        <v>1.9157067798992716E-2</v>
      </c>
      <c r="H27" s="30">
        <f>SUM(('Appendix 2'!H27-'Appendix 2 1415'!H27)/'Appendix 2 1415'!H27)</f>
        <v>1.9163402659017028E-2</v>
      </c>
      <c r="I27" s="30">
        <f>SUM(('Appendix 2'!I27-'Appendix 2 1415'!I27)/'Appendix 2 1415'!I27)</f>
        <v>1.9170430645105489E-2</v>
      </c>
    </row>
    <row r="28" spans="1:9" ht="15" x14ac:dyDescent="0.2">
      <c r="A28" s="12" t="s">
        <v>25</v>
      </c>
      <c r="B28" s="30">
        <f>SUM(('Appendix 2'!B28-'Appendix 2 1415'!B28)/'Appendix 2 1415'!B28)</f>
        <v>1.981123259508448E-2</v>
      </c>
      <c r="C28" s="30">
        <f>SUM(('Appendix 2'!C28-'Appendix 2 1415'!C28)/'Appendix 2 1415'!C28)</f>
        <v>1.9865427747516737E-2</v>
      </c>
      <c r="D28" s="30">
        <f>SUM(('Appendix 2'!D28-'Appendix 2 1415'!D28)/'Appendix 2 1415'!D28)</f>
        <v>1.9834594897673002E-2</v>
      </c>
      <c r="E28" s="46">
        <f>SUM(('Appendix 2'!E28-'Appendix 2 1415'!E28)/'Appendix 2 1415'!E28)</f>
        <v>1.9874151143230937E-2</v>
      </c>
      <c r="F28" s="30">
        <f>SUM(('Appendix 2'!F28-'Appendix 2 1415'!F28)/'Appendix 2 1415'!F28)</f>
        <v>1.9879702314201272E-2</v>
      </c>
      <c r="G28" s="30">
        <f>SUM(('Appendix 2'!G28-'Appendix 2 1415'!G28)/'Appendix 2 1415'!G28)</f>
        <v>1.9883545395730059E-2</v>
      </c>
      <c r="H28" s="30">
        <f>SUM(('Appendix 2'!H28-'Appendix 2 1415'!H28)/'Appendix 2 1415'!H28)</f>
        <v>1.9848983253588526E-2</v>
      </c>
      <c r="I28" s="30">
        <f>SUM(('Appendix 2'!I28-'Appendix 2 1415'!I28)/'Appendix 2 1415'!I28)</f>
        <v>1.9874151143230937E-2</v>
      </c>
    </row>
    <row r="29" spans="1:9" ht="15" x14ac:dyDescent="0.2">
      <c r="A29" s="12" t="s">
        <v>17</v>
      </c>
      <c r="B29" s="30">
        <f>SUM(('Appendix 2'!B29-'Appendix 2 1415'!B29)/'Appendix 2 1415'!B29)</f>
        <v>1.9897965516813311E-2</v>
      </c>
      <c r="C29" s="30">
        <f>SUM(('Appendix 2'!C29-'Appendix 2 1415'!C29)/'Appendix 2 1415'!C29)</f>
        <v>1.9907008416057578E-2</v>
      </c>
      <c r="D29" s="30">
        <f>SUM(('Appendix 2'!D29-'Appendix 2 1415'!D29)/'Appendix 2 1415'!D29)</f>
        <v>1.9904295529446701E-2</v>
      </c>
      <c r="E29" s="46">
        <f>SUM(('Appendix 2'!E29-'Appendix 2 1415'!E29)/'Appendix 2 1415'!E29)</f>
        <v>1.9902185516505119E-2</v>
      </c>
      <c r="F29" s="30">
        <f>SUM(('Appendix 2'!F29-'Appendix 2 1415'!F29)/'Appendix 2 1415'!F29)</f>
        <v>1.9899116422356797E-2</v>
      </c>
      <c r="G29" s="30">
        <f>SUM(('Appendix 2'!G29-'Appendix 2 1415'!G29)/'Appendix 2 1415'!G29)</f>
        <v>1.9902834750326562E-2</v>
      </c>
      <c r="H29" s="30">
        <f>SUM(('Appendix 2'!H29-'Appendix 2 1415'!H29)/'Appendix 2 1415'!H29)</f>
        <v>1.9900497512437776E-2</v>
      </c>
      <c r="I29" s="30">
        <f>SUM(('Appendix 2'!I29-'Appendix 2 1415'!I29)/'Appendix 2 1415'!I29)</f>
        <v>1.9902185516505119E-2</v>
      </c>
    </row>
    <row r="30" spans="1:9" ht="15.75" x14ac:dyDescent="0.25">
      <c r="A30" s="16" t="s">
        <v>18</v>
      </c>
      <c r="B30" s="30">
        <f>SUM(('Appendix 2'!B30-'Appendix 2 1415'!B30)/'Appendix 2 1415'!B30)</f>
        <v>1.9759307761164253E-2</v>
      </c>
      <c r="C30" s="30">
        <f>SUM(('Appendix 2'!C30-'Appendix 2 1415'!C30)/'Appendix 2 1415'!C30)</f>
        <v>1.9772505530635216E-2</v>
      </c>
      <c r="D30" s="30">
        <f>SUM(('Appendix 2'!D30-'Appendix 2 1415'!D30)/'Appendix 2 1415'!D30)</f>
        <v>1.9775354385351496E-2</v>
      </c>
      <c r="E30" s="46">
        <f>SUM(('Appendix 2'!E30-'Appendix 2 1415'!E30)/'Appendix 2 1415'!E30)</f>
        <v>1.9771542240573828E-2</v>
      </c>
      <c r="F30" s="30">
        <f>SUM(('Appendix 2'!F30-'Appendix 2 1415'!F30)/'Appendix 2 1415'!F30)</f>
        <v>1.9770929242990135E-2</v>
      </c>
      <c r="G30" s="30">
        <f>SUM(('Appendix 2'!G30-'Appendix 2 1415'!G30)/'Appendix 2 1415'!G30)</f>
        <v>1.9770587367931122E-2</v>
      </c>
      <c r="H30" s="30">
        <f>SUM(('Appendix 2'!H30-'Appendix 2 1415'!H30)/'Appendix 2 1415'!H30)</f>
        <v>1.9766648422260696E-2</v>
      </c>
      <c r="I30" s="30">
        <f>SUM(('Appendix 2'!I30-'Appendix 2 1415'!I30)/'Appendix 2 1415'!I30)</f>
        <v>1.9771542240573828E-2</v>
      </c>
    </row>
    <row r="31" spans="1:9" ht="15.75" x14ac:dyDescent="0.25">
      <c r="A31" s="1"/>
      <c r="B31" s="88" t="s">
        <v>28</v>
      </c>
      <c r="C31" s="88"/>
      <c r="D31" s="88"/>
      <c r="E31" s="88"/>
      <c r="F31" s="88"/>
      <c r="G31" s="88"/>
      <c r="H31" s="88"/>
      <c r="I31" s="50" t="s">
        <v>21</v>
      </c>
    </row>
    <row r="32" spans="1:9" ht="15" x14ac:dyDescent="0.2">
      <c r="A32" s="22" t="s">
        <v>22</v>
      </c>
      <c r="B32" s="47" t="s">
        <v>4</v>
      </c>
      <c r="C32" s="47" t="s">
        <v>5</v>
      </c>
      <c r="D32" s="48" t="s">
        <v>6</v>
      </c>
      <c r="E32" s="49" t="s">
        <v>7</v>
      </c>
      <c r="F32" s="47" t="s">
        <v>8</v>
      </c>
      <c r="G32" s="47" t="s">
        <v>9</v>
      </c>
      <c r="H32" s="47" t="s">
        <v>10</v>
      </c>
      <c r="I32" s="47" t="s">
        <v>11</v>
      </c>
    </row>
    <row r="33" spans="1:9" ht="15" x14ac:dyDescent="0.2">
      <c r="A33" s="9"/>
      <c r="B33" s="47"/>
      <c r="C33" s="47"/>
      <c r="D33" s="48"/>
      <c r="E33" s="49"/>
      <c r="F33" s="47"/>
      <c r="G33" s="47"/>
      <c r="H33" s="47"/>
      <c r="I33" s="47"/>
    </row>
    <row r="34" spans="1:9" ht="15" x14ac:dyDescent="0.2">
      <c r="A34" s="5" t="s">
        <v>24</v>
      </c>
      <c r="B34" s="30">
        <f>SUM(('Appendix 2'!B34-'Appendix 2 1415'!B34)/'Appendix 2 1415'!B34)</f>
        <v>6.3311688311688263E-2</v>
      </c>
      <c r="C34" s="30">
        <f>SUM(('Appendix 2'!C34-'Appendix 2 1415'!C34)/'Appendix 2 1415'!C34)</f>
        <v>6.3977746870653676E-2</v>
      </c>
      <c r="D34" s="30">
        <f>SUM(('Appendix 2'!D34-'Appendix 2 1415'!D34)/'Appendix 2 1415'!D34)</f>
        <v>6.4123376623376707E-2</v>
      </c>
      <c r="E34" s="46">
        <f>SUM(('Appendix 2'!E34-'Appendix 2 1415'!E34)/'Appendix 2 1415'!E34)</f>
        <v>6.3852813852813842E-2</v>
      </c>
      <c r="F34" s="30">
        <f>SUM(('Appendix 2'!F34-'Appendix 2 1415'!F34)/'Appendix 2 1415'!F34)</f>
        <v>6.3459268004722569E-2</v>
      </c>
      <c r="G34" s="30">
        <f>SUM(('Appendix 2'!G34-'Appendix 2 1415'!G34)/'Appendix 2 1415'!G34)</f>
        <v>6.393606393606395E-2</v>
      </c>
      <c r="H34" s="30">
        <f>SUM(('Appendix 2'!H34-'Appendix 2 1415'!H34)/'Appendix 2 1415'!H34)</f>
        <v>6.3636363636363671E-2</v>
      </c>
      <c r="I34" s="30">
        <f>SUM(('Appendix 2'!I34-'Appendix 2 1415'!I34)/'Appendix 2 1415'!I34)</f>
        <v>6.3852813852813842E-2</v>
      </c>
    </row>
    <row r="35" spans="1:9" ht="15" x14ac:dyDescent="0.2">
      <c r="A35" s="12" t="s">
        <v>14</v>
      </c>
      <c r="B35" s="30">
        <f>SUM(('Appendix 2'!B35-'Appendix 2 1415'!B35)/'Appendix 2 1415'!B35)</f>
        <v>1.9891086271137857E-2</v>
      </c>
      <c r="C35" s="30">
        <f>SUM(('Appendix 2'!C35-'Appendix 2 1415'!C35)/'Appendix 2 1415'!C35)</f>
        <v>1.989976415094331E-2</v>
      </c>
      <c r="D35" s="30">
        <f>SUM(('Appendix 2'!D35-'Appendix 2 1415'!D35)/'Appendix 2 1415'!D35)</f>
        <v>1.9949266950427733E-2</v>
      </c>
      <c r="E35" s="46">
        <f>SUM(('Appendix 2'!E35-'Appendix 2 1415'!E35)/'Appendix 2 1415'!E35)</f>
        <v>1.9910574387587341E-2</v>
      </c>
      <c r="F35" s="30">
        <f>SUM(('Appendix 2'!F35-'Appendix 2 1415'!F35)/'Appendix 2 1415'!F35)</f>
        <v>1.9917453567631808E-2</v>
      </c>
      <c r="G35" s="30">
        <f>SUM(('Appendix 2'!G35-'Appendix 2 1415'!G35)/'Appendix 2 1415'!G35)</f>
        <v>1.989575892266577E-2</v>
      </c>
      <c r="H35" s="30">
        <f>SUM(('Appendix 2'!H35-'Appendix 2 1415'!H35)/'Appendix 2 1415'!H35)</f>
        <v>1.990277905163718E-2</v>
      </c>
      <c r="I35" s="30">
        <f>SUM(('Appendix 2'!I35-'Appendix 2 1415'!I35)/'Appendix 2 1415'!I35)</f>
        <v>1.9910574387587341E-2</v>
      </c>
    </row>
    <row r="36" spans="1:9" ht="15" x14ac:dyDescent="0.2">
      <c r="A36" s="12"/>
      <c r="B36" s="30"/>
      <c r="C36" s="30"/>
      <c r="D36" s="30"/>
      <c r="E36" s="46"/>
      <c r="F36" s="30"/>
      <c r="G36" s="30"/>
      <c r="H36" s="30"/>
      <c r="I36" s="30"/>
    </row>
    <row r="37" spans="1:9" ht="15.75" x14ac:dyDescent="0.25">
      <c r="A37" s="16" t="s">
        <v>15</v>
      </c>
      <c r="B37" s="30">
        <f>SUM(('Appendix 2'!B37-'Appendix 2 1415'!B37)/'Appendix 2 1415'!B37)</f>
        <v>2.1372017053319384E-2</v>
      </c>
      <c r="C37" s="30">
        <f>SUM(('Appendix 2'!C37-'Appendix 2 1415'!C37)/'Appendix 2 1415'!C37)</f>
        <v>2.1403825162545635E-2</v>
      </c>
      <c r="D37" s="30">
        <f>SUM(('Appendix 2'!D37-'Appendix 2 1415'!D37)/'Appendix 2 1415'!D37)</f>
        <v>2.1455959911961312E-2</v>
      </c>
      <c r="E37" s="46">
        <f>SUM(('Appendix 2'!E37-'Appendix 2 1415'!E37)/'Appendix 2 1415'!E37)</f>
        <v>2.1409324129784628E-2</v>
      </c>
      <c r="F37" s="30">
        <f>SUM(('Appendix 2'!F37-'Appendix 2 1415'!F37)/'Appendix 2 1415'!F37)</f>
        <v>2.1402540922544077E-2</v>
      </c>
      <c r="G37" s="30">
        <f>SUM(('Appendix 2'!G37-'Appendix 2 1415'!G37)/'Appendix 2 1415'!G37)</f>
        <v>2.1397844882660957E-2</v>
      </c>
      <c r="H37" s="30">
        <f>SUM(('Appendix 2'!H37-'Appendix 2 1415'!H37)/'Appendix 2 1415'!H37)</f>
        <v>2.139440113394761E-2</v>
      </c>
      <c r="I37" s="30">
        <f>SUM(('Appendix 2'!I37-'Appendix 2 1415'!I37)/'Appendix 2 1415'!I37)</f>
        <v>2.1409324129784628E-2</v>
      </c>
    </row>
    <row r="38" spans="1:9" ht="15" x14ac:dyDescent="0.2">
      <c r="A38" s="12" t="s">
        <v>25</v>
      </c>
      <c r="B38" s="30">
        <f>SUM(('Appendix 2'!B38-'Appendix 2 1415'!B38)/'Appendix 2 1415'!B38)</f>
        <v>1.981123259508448E-2</v>
      </c>
      <c r="C38" s="30">
        <f>SUM(('Appendix 2'!C38-'Appendix 2 1415'!C38)/'Appendix 2 1415'!C38)</f>
        <v>1.9865427747516737E-2</v>
      </c>
      <c r="D38" s="30">
        <f>SUM(('Appendix 2'!D38-'Appendix 2 1415'!D38)/'Appendix 2 1415'!D38)</f>
        <v>1.9834594897673002E-2</v>
      </c>
      <c r="E38" s="46">
        <f>SUM(('Appendix 2'!E38-'Appendix 2 1415'!E38)/'Appendix 2 1415'!E38)</f>
        <v>1.9874151143230937E-2</v>
      </c>
      <c r="F38" s="30">
        <f>SUM(('Appendix 2'!F38-'Appendix 2 1415'!F38)/'Appendix 2 1415'!F38)</f>
        <v>1.9879702314201272E-2</v>
      </c>
      <c r="G38" s="30">
        <f>SUM(('Appendix 2'!G38-'Appendix 2 1415'!G38)/'Appendix 2 1415'!G38)</f>
        <v>1.9883545395730059E-2</v>
      </c>
      <c r="H38" s="30">
        <f>SUM(('Appendix 2'!H38-'Appendix 2 1415'!H38)/'Appendix 2 1415'!H38)</f>
        <v>1.9848983253588526E-2</v>
      </c>
      <c r="I38" s="30">
        <f>SUM(('Appendix 2'!I38-'Appendix 2 1415'!I38)/'Appendix 2 1415'!I38)</f>
        <v>1.9874151143230937E-2</v>
      </c>
    </row>
    <row r="39" spans="1:9" ht="15" x14ac:dyDescent="0.2">
      <c r="A39" s="12" t="s">
        <v>17</v>
      </c>
      <c r="B39" s="30">
        <f>SUM(('Appendix 2'!B39-'Appendix 2 1415'!B39)/'Appendix 2 1415'!B39)</f>
        <v>1.9897965516813311E-2</v>
      </c>
      <c r="C39" s="30">
        <f>SUM(('Appendix 2'!C39-'Appendix 2 1415'!C39)/'Appendix 2 1415'!C39)</f>
        <v>1.9907008416057578E-2</v>
      </c>
      <c r="D39" s="30">
        <f>SUM(('Appendix 2'!D39-'Appendix 2 1415'!D39)/'Appendix 2 1415'!D39)</f>
        <v>1.9904295529446701E-2</v>
      </c>
      <c r="E39" s="46">
        <f>SUM(('Appendix 2'!E39-'Appendix 2 1415'!E39)/'Appendix 2 1415'!E39)</f>
        <v>1.9902185516505119E-2</v>
      </c>
      <c r="F39" s="30">
        <f>SUM(('Appendix 2'!F39-'Appendix 2 1415'!F39)/'Appendix 2 1415'!F39)</f>
        <v>1.9899116422356797E-2</v>
      </c>
      <c r="G39" s="30">
        <f>SUM(('Appendix 2'!G39-'Appendix 2 1415'!G39)/'Appendix 2 1415'!G39)</f>
        <v>1.9902834750326562E-2</v>
      </c>
      <c r="H39" s="30">
        <f>SUM(('Appendix 2'!H39-'Appendix 2 1415'!H39)/'Appendix 2 1415'!H39)</f>
        <v>1.9900497512437776E-2</v>
      </c>
      <c r="I39" s="30">
        <f>SUM(('Appendix 2'!I39-'Appendix 2 1415'!I39)/'Appendix 2 1415'!I39)</f>
        <v>1.9902185516505119E-2</v>
      </c>
    </row>
    <row r="40" spans="1:9" ht="15.75" x14ac:dyDescent="0.25">
      <c r="A40" s="16" t="s">
        <v>18</v>
      </c>
      <c r="B40" s="30">
        <f>SUM(('Appendix 2'!B40-'Appendix 2 1415'!B40)/'Appendix 2 1415'!B40)</f>
        <v>2.0133000375035438E-2</v>
      </c>
      <c r="C40" s="30">
        <f>SUM(('Appendix 2'!C40-'Appendix 2 1415'!C40)/'Appendix 2 1415'!C40)</f>
        <v>2.0150225023913549E-2</v>
      </c>
      <c r="D40" s="30">
        <f>SUM(('Appendix 2'!D40-'Appendix 2 1415'!D40)/'Appendix 2 1415'!D40)</f>
        <v>2.015381202734123E-2</v>
      </c>
      <c r="E40" s="46">
        <f>SUM(('Appendix 2'!E40-'Appendix 2 1415'!E40)/'Appendix 2 1415'!E40)</f>
        <v>2.0148430020184856E-2</v>
      </c>
      <c r="F40" s="30">
        <f>SUM(('Appendix 2'!F40-'Appendix 2 1415'!F40)/'Appendix 2 1415'!F40)</f>
        <v>2.0145591104207182E-2</v>
      </c>
      <c r="G40" s="30">
        <f>SUM(('Appendix 2'!G40-'Appendix 2 1415'!G40)/'Appendix 2 1415'!G40)</f>
        <v>2.0147932574719189E-2</v>
      </c>
      <c r="H40" s="30">
        <f>SUM(('Appendix 2'!H40-'Appendix 2 1415'!H40)/'Appendix 2 1415'!H40)</f>
        <v>2.0142258128251749E-2</v>
      </c>
      <c r="I40" s="30">
        <f>SUM(('Appendix 2'!I40-'Appendix 2 1415'!I40)/'Appendix 2 1415'!I40)</f>
        <v>2.0148430020184856E-2</v>
      </c>
    </row>
    <row r="41" spans="1:9" ht="15.75" x14ac:dyDescent="0.25">
      <c r="A41" s="16"/>
      <c r="B41" s="30"/>
      <c r="C41" s="30"/>
      <c r="D41" s="32"/>
      <c r="E41" s="41"/>
      <c r="F41" s="30"/>
      <c r="G41" s="30"/>
      <c r="H41" s="30"/>
      <c r="I41" s="30"/>
    </row>
    <row r="42" spans="1:9" ht="15" x14ac:dyDescent="0.2">
      <c r="A42" s="21" t="s">
        <v>23</v>
      </c>
      <c r="B42" s="47" t="s">
        <v>4</v>
      </c>
      <c r="C42" s="47" t="s">
        <v>5</v>
      </c>
      <c r="D42" s="48" t="s">
        <v>6</v>
      </c>
      <c r="E42" s="49" t="s">
        <v>7</v>
      </c>
      <c r="F42" s="47" t="s">
        <v>8</v>
      </c>
      <c r="G42" s="47" t="s">
        <v>9</v>
      </c>
      <c r="H42" s="47" t="s">
        <v>10</v>
      </c>
      <c r="I42" s="47" t="s">
        <v>11</v>
      </c>
    </row>
    <row r="43" spans="1:9" ht="15" x14ac:dyDescent="0.2">
      <c r="A43" s="9"/>
      <c r="B43" s="47"/>
      <c r="C43" s="47"/>
      <c r="D43" s="48"/>
      <c r="E43" s="49"/>
      <c r="F43" s="47"/>
      <c r="G43" s="47"/>
      <c r="H43" s="47"/>
      <c r="I43" s="47"/>
    </row>
    <row r="44" spans="1:9" ht="15" x14ac:dyDescent="0.2">
      <c r="A44" s="12" t="s">
        <v>13</v>
      </c>
      <c r="B44" s="30">
        <f>SUM(('Appendix 2'!B44-'Appendix 2 1415'!B44)/'Appendix 2 1415'!B44)</f>
        <v>1.8065887353878846E-2</v>
      </c>
      <c r="C44" s="30">
        <f>SUM(('Appendix 2'!C44-'Appendix 2 1415'!C44)/'Appendix 2 1415'!C44)</f>
        <v>1.8730383719752976E-2</v>
      </c>
      <c r="D44" s="30">
        <f>SUM(('Appendix 2'!D44-'Appendix 2 1415'!D44)/'Appendix 2 1415'!D44)</f>
        <v>1.8341307814992061E-2</v>
      </c>
      <c r="E44" s="46">
        <f>SUM(('Appendix 2'!E44-'Appendix 2 1415'!E44)/'Appendix 2 1415'!E44)</f>
        <v>1.8426647767540737E-2</v>
      </c>
      <c r="F44" s="30">
        <f>SUM(('Appendix 2'!F44-'Appendix 2 1415'!F44)/'Appendix 2 1415'!F44)</f>
        <v>1.8233361252496583E-2</v>
      </c>
      <c r="G44" s="30">
        <f>SUM(('Appendix 2'!G44-'Appendix 2 1415'!G44)/'Appendix 2 1415'!G44)</f>
        <v>1.8590197895655136E-2</v>
      </c>
      <c r="H44" s="30">
        <f>SUM(('Appendix 2'!H44-'Appendix 2 1415'!H44)/'Appendix 2 1415'!H44)</f>
        <v>1.8426647767540761E-2</v>
      </c>
      <c r="I44" s="30">
        <f>SUM(('Appendix 2'!I44-'Appendix 2 1415'!I44)/'Appendix 2 1415'!I44)</f>
        <v>1.8426647767540737E-2</v>
      </c>
    </row>
    <row r="45" spans="1:9" ht="15" x14ac:dyDescent="0.2">
      <c r="A45" s="12" t="s">
        <v>14</v>
      </c>
      <c r="B45" s="30">
        <f>SUM(('Appendix 2'!B45-'Appendix 2 1415'!B45)/'Appendix 2 1415'!B45)</f>
        <v>1.9891086271137857E-2</v>
      </c>
      <c r="C45" s="30">
        <f>SUM(('Appendix 2'!C45-'Appendix 2 1415'!C45)/'Appendix 2 1415'!C45)</f>
        <v>1.989976415094331E-2</v>
      </c>
      <c r="D45" s="30">
        <f>SUM(('Appendix 2'!D45-'Appendix 2 1415'!D45)/'Appendix 2 1415'!D45)</f>
        <v>1.9949266950427733E-2</v>
      </c>
      <c r="E45" s="46">
        <f>SUM(('Appendix 2'!E45-'Appendix 2 1415'!E45)/'Appendix 2 1415'!E45)</f>
        <v>1.9910574387587341E-2</v>
      </c>
      <c r="F45" s="30">
        <f>SUM(('Appendix 2'!F45-'Appendix 2 1415'!F45)/'Appendix 2 1415'!F45)</f>
        <v>1.9917453567631808E-2</v>
      </c>
      <c r="G45" s="30">
        <f>SUM(('Appendix 2'!G45-'Appendix 2 1415'!G45)/'Appendix 2 1415'!G45)</f>
        <v>1.989575892266577E-2</v>
      </c>
      <c r="H45" s="30">
        <f>SUM(('Appendix 2'!H45-'Appendix 2 1415'!H45)/'Appendix 2 1415'!H45)</f>
        <v>1.990277905163718E-2</v>
      </c>
      <c r="I45" s="30">
        <f>SUM(('Appendix 2'!I45-'Appendix 2 1415'!I45)/'Appendix 2 1415'!I45)</f>
        <v>1.9910574387587341E-2</v>
      </c>
    </row>
    <row r="46" spans="1:9" ht="15" x14ac:dyDescent="0.2">
      <c r="A46" s="12"/>
      <c r="B46" s="30"/>
      <c r="C46" s="30"/>
      <c r="D46" s="30"/>
      <c r="E46" s="46"/>
      <c r="F46" s="30"/>
      <c r="G46" s="30"/>
      <c r="H46" s="30"/>
      <c r="I46" s="30"/>
    </row>
    <row r="47" spans="1:9" ht="15.75" x14ac:dyDescent="0.25">
      <c r="A47" s="16" t="s">
        <v>15</v>
      </c>
      <c r="B47" s="30">
        <f>SUM(('Appendix 2'!B47-'Appendix 2 1415'!B47)/'Appendix 2 1415'!B47)</f>
        <v>1.979767214184714E-2</v>
      </c>
      <c r="C47" s="30">
        <f>SUM(('Appendix 2'!C47-'Appendix 2 1415'!C47)/'Appendix 2 1415'!C47)</f>
        <v>1.9839933694216261E-2</v>
      </c>
      <c r="D47" s="30">
        <f>SUM(('Appendix 2'!D47-'Appendix 2 1415'!D47)/'Appendix 2 1415'!D47)</f>
        <v>1.9867009341981823E-2</v>
      </c>
      <c r="E47" s="46">
        <f>SUM(('Appendix 2'!E47-'Appendix 2 1415'!E47)/'Appendix 2 1415'!E47)</f>
        <v>1.9834650808615455E-2</v>
      </c>
      <c r="F47" s="30">
        <f>SUM(('Appendix 2'!F47-'Appendix 2 1415'!F47)/'Appendix 2 1415'!F47)</f>
        <v>1.9831289000820877E-2</v>
      </c>
      <c r="G47" s="30">
        <f>SUM(('Appendix 2'!G47-'Appendix 2 1415'!G47)/'Appendix 2 1415'!G47)</f>
        <v>1.9828961608407889E-2</v>
      </c>
      <c r="H47" s="30">
        <f>SUM(('Appendix 2'!H47-'Appendix 2 1415'!H47)/'Appendix 2 1415'!H47)</f>
        <v>1.9827254860723349E-2</v>
      </c>
      <c r="I47" s="30">
        <f>SUM(('Appendix 2'!I47-'Appendix 2 1415'!I47)/'Appendix 2 1415'!I47)</f>
        <v>1.9834650808615455E-2</v>
      </c>
    </row>
    <row r="48" spans="1:9" ht="15" x14ac:dyDescent="0.2">
      <c r="A48" s="12" t="s">
        <v>25</v>
      </c>
      <c r="B48" s="30">
        <f>SUM(('Appendix 2'!B48-'Appendix 2 1415'!B48)/'Appendix 2 1415'!B48)</f>
        <v>1.981123259508448E-2</v>
      </c>
      <c r="C48" s="30">
        <f>SUM(('Appendix 2'!C48-'Appendix 2 1415'!C48)/'Appendix 2 1415'!C48)</f>
        <v>1.9865427747516737E-2</v>
      </c>
      <c r="D48" s="30">
        <f>SUM(('Appendix 2'!D48-'Appendix 2 1415'!D48)/'Appendix 2 1415'!D48)</f>
        <v>1.9834594897673002E-2</v>
      </c>
      <c r="E48" s="46">
        <f>SUM(('Appendix 2'!E48-'Appendix 2 1415'!E48)/'Appendix 2 1415'!E48)</f>
        <v>1.9874151143230937E-2</v>
      </c>
      <c r="F48" s="30">
        <f>SUM(('Appendix 2'!F48-'Appendix 2 1415'!F48)/'Appendix 2 1415'!F48)</f>
        <v>1.9879702314201272E-2</v>
      </c>
      <c r="G48" s="30">
        <f>SUM(('Appendix 2'!G48-'Appendix 2 1415'!G48)/'Appendix 2 1415'!G48)</f>
        <v>1.9883545395730059E-2</v>
      </c>
      <c r="H48" s="30">
        <f>SUM(('Appendix 2'!H48-'Appendix 2 1415'!H48)/'Appendix 2 1415'!H48)</f>
        <v>1.9848983253588526E-2</v>
      </c>
      <c r="I48" s="30">
        <f>SUM(('Appendix 2'!I48-'Appendix 2 1415'!I48)/'Appendix 2 1415'!I48)</f>
        <v>1.9874151143230937E-2</v>
      </c>
    </row>
    <row r="49" spans="1:9" ht="15" x14ac:dyDescent="0.2">
      <c r="A49" s="12" t="s">
        <v>17</v>
      </c>
      <c r="B49" s="30">
        <f>SUM(('Appendix 2'!B49-'Appendix 2 1415'!B49)/'Appendix 2 1415'!B49)</f>
        <v>1.9897965516813311E-2</v>
      </c>
      <c r="C49" s="30">
        <f>SUM(('Appendix 2'!C49-'Appendix 2 1415'!C49)/'Appendix 2 1415'!C49)</f>
        <v>1.9907008416057578E-2</v>
      </c>
      <c r="D49" s="30">
        <f>SUM(('Appendix 2'!D49-'Appendix 2 1415'!D49)/'Appendix 2 1415'!D49)</f>
        <v>1.9904295529446701E-2</v>
      </c>
      <c r="E49" s="46">
        <f>SUM(('Appendix 2'!E49-'Appendix 2 1415'!E49)/'Appendix 2 1415'!E49)</f>
        <v>1.9902185516505119E-2</v>
      </c>
      <c r="F49" s="30">
        <f>SUM(('Appendix 2'!F49-'Appendix 2 1415'!F49)/'Appendix 2 1415'!F49)</f>
        <v>1.9899116422356797E-2</v>
      </c>
      <c r="G49" s="30">
        <f>SUM(('Appendix 2'!G49-'Appendix 2 1415'!G49)/'Appendix 2 1415'!G49)</f>
        <v>1.9902834750326562E-2</v>
      </c>
      <c r="H49" s="30">
        <f>SUM(('Appendix 2'!H49-'Appendix 2 1415'!H49)/'Appendix 2 1415'!H49)</f>
        <v>1.9900497512437776E-2</v>
      </c>
      <c r="I49" s="30">
        <f>SUM(('Appendix 2'!I49-'Appendix 2 1415'!I49)/'Appendix 2 1415'!I49)</f>
        <v>1.9902185516505119E-2</v>
      </c>
    </row>
    <row r="50" spans="1:9" ht="15.75" x14ac:dyDescent="0.25">
      <c r="A50" s="16" t="s">
        <v>18</v>
      </c>
      <c r="B50" s="30">
        <f>SUM(('Appendix 2'!B50-'Appendix 2 1415'!B50)/'Appendix 2 1415'!B50)</f>
        <v>1.9872683496278968E-2</v>
      </c>
      <c r="C50" s="30">
        <f>SUM(('Appendix 2'!C50-'Appendix 2 1415'!C50)/'Appendix 2 1415'!C50)</f>
        <v>1.9891703524065281E-2</v>
      </c>
      <c r="D50" s="30">
        <f>SUM(('Appendix 2'!D50-'Appendix 2 1415'!D50)/'Appendix 2 1415'!D50)</f>
        <v>1.9891241150518092E-2</v>
      </c>
      <c r="E50" s="46">
        <f>SUM(('Appendix 2'!E50-'Appendix 2 1415'!E50)/'Appendix 2 1415'!E50)</f>
        <v>1.9888125494011089E-2</v>
      </c>
      <c r="F50" s="30">
        <f>SUM(('Appendix 2'!F50-'Appendix 2 1415'!F50)/'Appendix 2 1415'!F50)</f>
        <v>1.9885848585212324E-2</v>
      </c>
      <c r="G50" s="30">
        <f>SUM(('Appendix 2'!G50-'Appendix 2 1415'!G50)/'Appendix 2 1415'!G50)</f>
        <v>1.9888565290983377E-2</v>
      </c>
      <c r="H50" s="30">
        <f>SUM(('Appendix 2'!H50-'Appendix 2 1415'!H50)/'Appendix 2 1415'!H50)</f>
        <v>1.9883188849557223E-2</v>
      </c>
      <c r="I50" s="30">
        <f>SUM(('Appendix 2'!I50-'Appendix 2 1415'!I50)/'Appendix 2 1415'!I50)</f>
        <v>1.9888125494011089E-2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19" workbookViewId="0">
      <selection activeCell="M43" sqref="M43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37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87" t="s">
        <v>29</v>
      </c>
      <c r="C1" s="87"/>
      <c r="D1" s="87"/>
      <c r="E1" s="87"/>
      <c r="F1" s="87"/>
      <c r="G1" s="87"/>
      <c r="H1" s="87"/>
      <c r="I1" s="2" t="s">
        <v>2</v>
      </c>
    </row>
    <row r="2" spans="1:9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 x14ac:dyDescent="0.2">
      <c r="A3" s="5"/>
      <c r="B3" s="8" t="s">
        <v>12</v>
      </c>
      <c r="C3" s="9" t="s">
        <v>12</v>
      </c>
      <c r="D3" s="10" t="s">
        <v>12</v>
      </c>
      <c r="E3" s="40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 x14ac:dyDescent="0.2">
      <c r="A4" s="5" t="s">
        <v>24</v>
      </c>
      <c r="B4" s="12">
        <v>28.65</v>
      </c>
      <c r="C4" s="12">
        <v>33.43</v>
      </c>
      <c r="D4" s="13">
        <v>38.200000000000003</v>
      </c>
      <c r="E4" s="43">
        <v>42.98</v>
      </c>
      <c r="F4" s="12">
        <v>52.53</v>
      </c>
      <c r="G4" s="12">
        <v>62.08</v>
      </c>
      <c r="H4" s="12">
        <v>71.63</v>
      </c>
      <c r="I4" s="12">
        <v>85.96</v>
      </c>
    </row>
    <row r="5" spans="1:9" ht="15" x14ac:dyDescent="0.2">
      <c r="A5" s="12" t="s">
        <v>14</v>
      </c>
      <c r="B5" s="12">
        <v>181.46</v>
      </c>
      <c r="C5" s="12">
        <v>211.7</v>
      </c>
      <c r="D5" s="12">
        <v>241.95</v>
      </c>
      <c r="E5" s="43">
        <v>272.19</v>
      </c>
      <c r="F5" s="12">
        <v>332.68</v>
      </c>
      <c r="G5" s="12">
        <v>393.16</v>
      </c>
      <c r="H5" s="12">
        <v>453.65</v>
      </c>
      <c r="I5" s="12">
        <v>544.38</v>
      </c>
    </row>
    <row r="6" spans="1:9" ht="15" x14ac:dyDescent="0.2">
      <c r="A6" s="12"/>
      <c r="B6" s="15"/>
      <c r="C6" s="12"/>
      <c r="D6" s="13"/>
      <c r="E6" s="43"/>
      <c r="F6" s="12"/>
      <c r="G6" s="12"/>
      <c r="H6" s="12"/>
      <c r="I6" s="12"/>
    </row>
    <row r="7" spans="1:9" ht="15.75" x14ac:dyDescent="0.25">
      <c r="A7" s="16" t="s">
        <v>15</v>
      </c>
      <c r="B7" s="17">
        <f t="shared" ref="B7:I7" si="0">SUM(B4:B6)</f>
        <v>210.11</v>
      </c>
      <c r="C7" s="17">
        <f t="shared" si="0"/>
        <v>245.13</v>
      </c>
      <c r="D7" s="17">
        <f t="shared" si="0"/>
        <v>280.14999999999998</v>
      </c>
      <c r="E7" s="44">
        <f t="shared" si="0"/>
        <v>315.17</v>
      </c>
      <c r="F7" s="17">
        <f t="shared" si="0"/>
        <v>385.21000000000004</v>
      </c>
      <c r="G7" s="17">
        <f t="shared" si="0"/>
        <v>455.24</v>
      </c>
      <c r="H7" s="17">
        <f t="shared" si="0"/>
        <v>525.28</v>
      </c>
      <c r="I7" s="17">
        <f t="shared" si="0"/>
        <v>630.34</v>
      </c>
    </row>
    <row r="8" spans="1:9" ht="15" x14ac:dyDescent="0.2">
      <c r="A8" s="12" t="s">
        <v>25</v>
      </c>
      <c r="B8" s="12">
        <v>111.31</v>
      </c>
      <c r="C8" s="12">
        <v>129.86000000000001</v>
      </c>
      <c r="D8" s="12">
        <v>148.41</v>
      </c>
      <c r="E8" s="43">
        <v>166.96</v>
      </c>
      <c r="F8" s="12">
        <v>204.06</v>
      </c>
      <c r="G8" s="12">
        <v>241.16</v>
      </c>
      <c r="H8" s="12">
        <v>278.27</v>
      </c>
      <c r="I8" s="12">
        <v>333.92</v>
      </c>
    </row>
    <row r="9" spans="1:9" ht="15" x14ac:dyDescent="0.2">
      <c r="A9" s="12" t="s">
        <v>17</v>
      </c>
      <c r="B9" s="12">
        <v>854.43</v>
      </c>
      <c r="C9" s="12">
        <v>996.83</v>
      </c>
      <c r="D9" s="13">
        <v>1139.24</v>
      </c>
      <c r="E9" s="43">
        <v>1281.6400000000001</v>
      </c>
      <c r="F9" s="12">
        <v>1566.45</v>
      </c>
      <c r="G9" s="12">
        <v>1851.26</v>
      </c>
      <c r="H9" s="12">
        <v>2136.0700000000002</v>
      </c>
      <c r="I9" s="12">
        <v>2563.2800000000002</v>
      </c>
    </row>
    <row r="10" spans="1:9" ht="15.75" x14ac:dyDescent="0.25">
      <c r="A10" s="16" t="s">
        <v>18</v>
      </c>
      <c r="B10" s="16">
        <f t="shared" ref="B10:I10" si="1">SUM(B7:B9)</f>
        <v>1175.8499999999999</v>
      </c>
      <c r="C10" s="16">
        <f t="shared" si="1"/>
        <v>1371.8200000000002</v>
      </c>
      <c r="D10" s="16">
        <f t="shared" si="1"/>
        <v>1567.8</v>
      </c>
      <c r="E10" s="45">
        <f t="shared" si="1"/>
        <v>1763.77</v>
      </c>
      <c r="F10" s="16">
        <f t="shared" si="1"/>
        <v>2155.7200000000003</v>
      </c>
      <c r="G10" s="16">
        <f t="shared" si="1"/>
        <v>2547.66</v>
      </c>
      <c r="H10" s="16">
        <f t="shared" si="1"/>
        <v>2939.62</v>
      </c>
      <c r="I10" s="16">
        <f t="shared" si="1"/>
        <v>3527.54</v>
      </c>
    </row>
    <row r="11" spans="1:9" ht="15" x14ac:dyDescent="0.2">
      <c r="A11" s="12"/>
      <c r="B11" s="12"/>
      <c r="C11" s="12"/>
      <c r="D11" s="13"/>
      <c r="E11" s="43"/>
      <c r="F11" s="12"/>
      <c r="G11" s="12"/>
      <c r="H11" s="12"/>
      <c r="I11" s="12"/>
    </row>
    <row r="12" spans="1:9" ht="15" x14ac:dyDescent="0.2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 x14ac:dyDescent="0.2">
      <c r="A13" s="9"/>
      <c r="B13" s="9" t="s">
        <v>12</v>
      </c>
      <c r="C13" s="9" t="s">
        <v>12</v>
      </c>
      <c r="D13" s="10" t="s">
        <v>12</v>
      </c>
      <c r="E13" s="40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 x14ac:dyDescent="0.2">
      <c r="A14" s="5" t="s">
        <v>24</v>
      </c>
      <c r="B14" s="12">
        <v>27.54</v>
      </c>
      <c r="C14" s="12">
        <v>32.130000000000003</v>
      </c>
      <c r="D14" s="13">
        <v>36.72</v>
      </c>
      <c r="E14" s="43">
        <v>41.31</v>
      </c>
      <c r="F14" s="12">
        <v>50.49</v>
      </c>
      <c r="G14" s="12">
        <v>59.67</v>
      </c>
      <c r="H14" s="12">
        <v>68.849999999999994</v>
      </c>
      <c r="I14" s="12">
        <v>82.62</v>
      </c>
    </row>
    <row r="15" spans="1:9" ht="15" x14ac:dyDescent="0.2">
      <c r="A15" s="12" t="s">
        <v>14</v>
      </c>
      <c r="B15" s="12">
        <v>181.46</v>
      </c>
      <c r="C15" s="12">
        <v>211.7</v>
      </c>
      <c r="D15" s="12">
        <v>241.95</v>
      </c>
      <c r="E15" s="43">
        <v>272.19</v>
      </c>
      <c r="F15" s="12">
        <v>332.68</v>
      </c>
      <c r="G15" s="12">
        <v>393.16</v>
      </c>
      <c r="H15" s="12">
        <v>453.65</v>
      </c>
      <c r="I15" s="12">
        <v>544.38</v>
      </c>
    </row>
    <row r="16" spans="1:9" ht="15" x14ac:dyDescent="0.2">
      <c r="A16" s="12"/>
      <c r="B16" s="15"/>
      <c r="C16" s="12"/>
      <c r="D16" s="13"/>
      <c r="E16" s="43"/>
      <c r="F16" s="12"/>
      <c r="G16" s="12"/>
      <c r="H16" s="12"/>
      <c r="I16" s="12"/>
    </row>
    <row r="17" spans="1:9" ht="15.75" x14ac:dyDescent="0.25">
      <c r="A17" s="16" t="s">
        <v>15</v>
      </c>
      <c r="B17" s="17">
        <f t="shared" ref="B17:I17" si="2">SUM(B14:B16)</f>
        <v>209</v>
      </c>
      <c r="C17" s="17">
        <f t="shared" si="2"/>
        <v>243.82999999999998</v>
      </c>
      <c r="D17" s="17">
        <f t="shared" si="2"/>
        <v>278.66999999999996</v>
      </c>
      <c r="E17" s="44">
        <f t="shared" si="2"/>
        <v>313.5</v>
      </c>
      <c r="F17" s="17">
        <f t="shared" si="2"/>
        <v>383.17</v>
      </c>
      <c r="G17" s="17">
        <f t="shared" si="2"/>
        <v>452.83000000000004</v>
      </c>
      <c r="H17" s="17">
        <f t="shared" si="2"/>
        <v>522.5</v>
      </c>
      <c r="I17" s="17">
        <f t="shared" si="2"/>
        <v>627</v>
      </c>
    </row>
    <row r="18" spans="1:9" ht="15" x14ac:dyDescent="0.2">
      <c r="A18" s="12" t="s">
        <v>25</v>
      </c>
      <c r="B18" s="12">
        <v>111.31</v>
      </c>
      <c r="C18" s="12">
        <v>129.86000000000001</v>
      </c>
      <c r="D18" s="12">
        <v>148.41</v>
      </c>
      <c r="E18" s="43">
        <v>166.96</v>
      </c>
      <c r="F18" s="12">
        <v>204.06</v>
      </c>
      <c r="G18" s="12">
        <v>241.16</v>
      </c>
      <c r="H18" s="12">
        <v>278.27</v>
      </c>
      <c r="I18" s="12">
        <v>333.92</v>
      </c>
    </row>
    <row r="19" spans="1:9" ht="15" x14ac:dyDescent="0.2">
      <c r="A19" s="12" t="s">
        <v>17</v>
      </c>
      <c r="B19" s="12">
        <v>854.43</v>
      </c>
      <c r="C19" s="12">
        <v>996.83</v>
      </c>
      <c r="D19" s="13">
        <v>1139.24</v>
      </c>
      <c r="E19" s="43">
        <v>1281.6400000000001</v>
      </c>
      <c r="F19" s="12">
        <v>1566.45</v>
      </c>
      <c r="G19" s="12">
        <v>1851.26</v>
      </c>
      <c r="H19" s="12">
        <v>2136.0700000000002</v>
      </c>
      <c r="I19" s="12">
        <v>2563.2800000000002</v>
      </c>
    </row>
    <row r="20" spans="1:9" ht="15.75" x14ac:dyDescent="0.25">
      <c r="A20" s="16" t="s">
        <v>18</v>
      </c>
      <c r="B20" s="16">
        <f t="shared" ref="B20:I20" si="3">SUM(B17:B19)</f>
        <v>1174.74</v>
      </c>
      <c r="C20" s="16">
        <f t="shared" si="3"/>
        <v>1370.52</v>
      </c>
      <c r="D20" s="16">
        <f t="shared" si="3"/>
        <v>1566.32</v>
      </c>
      <c r="E20" s="45">
        <f t="shared" si="3"/>
        <v>1762.1000000000001</v>
      </c>
      <c r="F20" s="16">
        <f t="shared" si="3"/>
        <v>2153.6800000000003</v>
      </c>
      <c r="G20" s="16">
        <f t="shared" si="3"/>
        <v>2545.25</v>
      </c>
      <c r="H20" s="16">
        <f t="shared" si="3"/>
        <v>2936.84</v>
      </c>
      <c r="I20" s="16">
        <f t="shared" si="3"/>
        <v>3524.2000000000003</v>
      </c>
    </row>
    <row r="21" spans="1:9" ht="15.75" x14ac:dyDescent="0.25">
      <c r="A21" s="16"/>
      <c r="B21" s="12"/>
      <c r="C21" s="12"/>
      <c r="D21" s="13"/>
      <c r="E21" s="43"/>
      <c r="F21" s="12"/>
      <c r="G21" s="12"/>
      <c r="H21" s="12"/>
      <c r="I21" s="12"/>
    </row>
    <row r="22" spans="1:9" ht="15" x14ac:dyDescent="0.2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 x14ac:dyDescent="0.2">
      <c r="A23" s="9"/>
      <c r="B23" s="9" t="s">
        <v>12</v>
      </c>
      <c r="C23" s="9" t="s">
        <v>12</v>
      </c>
      <c r="D23" s="10" t="s">
        <v>12</v>
      </c>
      <c r="E23" s="40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9" ht="15" x14ac:dyDescent="0.2">
      <c r="A24" s="5" t="s">
        <v>24</v>
      </c>
      <c r="B24" s="12">
        <v>21.07</v>
      </c>
      <c r="C24" s="12">
        <v>24.58</v>
      </c>
      <c r="D24" s="13">
        <v>28.09</v>
      </c>
      <c r="E24" s="43">
        <v>31.6</v>
      </c>
      <c r="F24" s="12">
        <v>38.619999999999997</v>
      </c>
      <c r="G24" s="12">
        <v>45.64</v>
      </c>
      <c r="H24" s="12">
        <v>52.67</v>
      </c>
      <c r="I24" s="12">
        <v>63.2</v>
      </c>
    </row>
    <row r="25" spans="1:9" ht="15" x14ac:dyDescent="0.2">
      <c r="A25" s="12" t="s">
        <v>14</v>
      </c>
      <c r="B25" s="12">
        <v>181.46</v>
      </c>
      <c r="C25" s="12">
        <v>211.7</v>
      </c>
      <c r="D25" s="12">
        <v>241.95</v>
      </c>
      <c r="E25" s="43">
        <v>272.19</v>
      </c>
      <c r="F25" s="12">
        <v>332.68</v>
      </c>
      <c r="G25" s="12">
        <v>393.16</v>
      </c>
      <c r="H25" s="12">
        <v>453.65</v>
      </c>
      <c r="I25" s="12">
        <v>544.38</v>
      </c>
    </row>
    <row r="26" spans="1:9" ht="15" x14ac:dyDescent="0.2">
      <c r="A26" s="12"/>
      <c r="B26" s="15"/>
      <c r="C26" s="12"/>
      <c r="D26" s="13"/>
      <c r="E26" s="43"/>
      <c r="F26" s="12"/>
      <c r="G26" s="12"/>
      <c r="H26" s="12"/>
      <c r="I26" s="12"/>
    </row>
    <row r="27" spans="1:9" ht="15.75" x14ac:dyDescent="0.25">
      <c r="A27" s="16" t="s">
        <v>15</v>
      </c>
      <c r="B27" s="17">
        <f t="shared" ref="B27:I27" si="4">SUM(B24:B26)</f>
        <v>202.53</v>
      </c>
      <c r="C27" s="17">
        <f t="shared" si="4"/>
        <v>236.27999999999997</v>
      </c>
      <c r="D27" s="17">
        <f t="shared" si="4"/>
        <v>270.03999999999996</v>
      </c>
      <c r="E27" s="44">
        <f t="shared" si="4"/>
        <v>303.79000000000002</v>
      </c>
      <c r="F27" s="17">
        <f t="shared" si="4"/>
        <v>371.3</v>
      </c>
      <c r="G27" s="17">
        <f t="shared" si="4"/>
        <v>438.8</v>
      </c>
      <c r="H27" s="17">
        <f t="shared" si="4"/>
        <v>506.32</v>
      </c>
      <c r="I27" s="17">
        <f t="shared" si="4"/>
        <v>607.58000000000004</v>
      </c>
    </row>
    <row r="28" spans="1:9" ht="15" x14ac:dyDescent="0.2">
      <c r="A28" s="12" t="s">
        <v>25</v>
      </c>
      <c r="B28" s="12">
        <v>111.31</v>
      </c>
      <c r="C28" s="12">
        <v>129.86000000000001</v>
      </c>
      <c r="D28" s="12">
        <v>148.41</v>
      </c>
      <c r="E28" s="43">
        <v>166.96</v>
      </c>
      <c r="F28" s="12">
        <v>204.06</v>
      </c>
      <c r="G28" s="12">
        <v>241.16</v>
      </c>
      <c r="H28" s="12">
        <v>278.27</v>
      </c>
      <c r="I28" s="12">
        <v>333.92</v>
      </c>
    </row>
    <row r="29" spans="1:9" ht="15" x14ac:dyDescent="0.2">
      <c r="A29" s="12" t="s">
        <v>17</v>
      </c>
      <c r="B29" s="12">
        <v>854.43</v>
      </c>
      <c r="C29" s="12">
        <v>996.83</v>
      </c>
      <c r="D29" s="13">
        <v>1139.24</v>
      </c>
      <c r="E29" s="43">
        <v>1281.6400000000001</v>
      </c>
      <c r="F29" s="12">
        <v>1566.45</v>
      </c>
      <c r="G29" s="12">
        <v>1851.26</v>
      </c>
      <c r="H29" s="12">
        <v>2136.0700000000002</v>
      </c>
      <c r="I29" s="12">
        <v>2563.2800000000002</v>
      </c>
    </row>
    <row r="30" spans="1:9" ht="15.75" x14ac:dyDescent="0.25">
      <c r="A30" s="16" t="s">
        <v>18</v>
      </c>
      <c r="B30" s="16">
        <f t="shared" ref="B30:I30" si="5">SUM(B27:B29)</f>
        <v>1168.27</v>
      </c>
      <c r="C30" s="16">
        <f t="shared" si="5"/>
        <v>1362.97</v>
      </c>
      <c r="D30" s="16">
        <f t="shared" si="5"/>
        <v>1557.69</v>
      </c>
      <c r="E30" s="45">
        <f t="shared" si="5"/>
        <v>1752.39</v>
      </c>
      <c r="F30" s="16">
        <f t="shared" si="5"/>
        <v>2141.81</v>
      </c>
      <c r="G30" s="16">
        <f t="shared" si="5"/>
        <v>2531.2200000000003</v>
      </c>
      <c r="H30" s="16">
        <f t="shared" si="5"/>
        <v>2920.66</v>
      </c>
      <c r="I30" s="16">
        <f t="shared" si="5"/>
        <v>3504.78</v>
      </c>
    </row>
    <row r="31" spans="1:9" ht="15.75" x14ac:dyDescent="0.25">
      <c r="A31" s="1"/>
      <c r="B31" s="87" t="s">
        <v>29</v>
      </c>
      <c r="C31" s="87"/>
      <c r="D31" s="87"/>
      <c r="E31" s="87"/>
      <c r="F31" s="87"/>
      <c r="G31" s="87"/>
      <c r="H31" s="87"/>
      <c r="I31" s="2" t="s">
        <v>21</v>
      </c>
    </row>
    <row r="32" spans="1:9" ht="15" x14ac:dyDescent="0.2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 x14ac:dyDescent="0.2">
      <c r="A33" s="9"/>
      <c r="B33" s="9" t="s">
        <v>12</v>
      </c>
      <c r="C33" s="9" t="s">
        <v>12</v>
      </c>
      <c r="D33" s="10" t="s">
        <v>12</v>
      </c>
      <c r="E33" s="40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 x14ac:dyDescent="0.2">
      <c r="A34" s="5" t="s">
        <v>24</v>
      </c>
      <c r="B34" s="12">
        <v>6.9</v>
      </c>
      <c r="C34" s="12">
        <v>8.0500000000000007</v>
      </c>
      <c r="D34" s="13">
        <v>9.1999999999999993</v>
      </c>
      <c r="E34" s="43">
        <v>10.35</v>
      </c>
      <c r="F34" s="12">
        <v>12.65</v>
      </c>
      <c r="G34" s="12">
        <v>14.95</v>
      </c>
      <c r="H34" s="12">
        <v>17.25</v>
      </c>
      <c r="I34" s="12">
        <v>20.7</v>
      </c>
    </row>
    <row r="35" spans="1:9" ht="15" x14ac:dyDescent="0.2">
      <c r="A35" s="12" t="s">
        <v>14</v>
      </c>
      <c r="B35" s="12">
        <v>181.46</v>
      </c>
      <c r="C35" s="12">
        <v>211.7</v>
      </c>
      <c r="D35" s="12">
        <v>241.95</v>
      </c>
      <c r="E35" s="43">
        <v>272.19</v>
      </c>
      <c r="F35" s="12">
        <v>332.68</v>
      </c>
      <c r="G35" s="12">
        <v>393.16</v>
      </c>
      <c r="H35" s="12">
        <v>453.65</v>
      </c>
      <c r="I35" s="12">
        <v>544.38</v>
      </c>
    </row>
    <row r="36" spans="1:9" ht="15" x14ac:dyDescent="0.2">
      <c r="A36" s="12"/>
      <c r="B36" s="15"/>
      <c r="C36" s="12"/>
      <c r="D36" s="13"/>
      <c r="E36" s="43"/>
      <c r="F36" s="12"/>
      <c r="G36" s="12"/>
      <c r="H36" s="12"/>
      <c r="I36" s="12"/>
    </row>
    <row r="37" spans="1:9" ht="15.75" x14ac:dyDescent="0.25">
      <c r="A37" s="16" t="s">
        <v>15</v>
      </c>
      <c r="B37" s="17">
        <f t="shared" ref="B37:I37" si="6">SUM(B34:B36)</f>
        <v>188.36</v>
      </c>
      <c r="C37" s="17">
        <f t="shared" si="6"/>
        <v>219.75</v>
      </c>
      <c r="D37" s="17">
        <f t="shared" si="6"/>
        <v>251.14999999999998</v>
      </c>
      <c r="E37" s="44">
        <f t="shared" si="6"/>
        <v>282.54000000000002</v>
      </c>
      <c r="F37" s="17">
        <f t="shared" si="6"/>
        <v>345.33</v>
      </c>
      <c r="G37" s="17">
        <f t="shared" si="6"/>
        <v>408.11</v>
      </c>
      <c r="H37" s="17">
        <f t="shared" si="6"/>
        <v>470.9</v>
      </c>
      <c r="I37" s="17">
        <f t="shared" si="6"/>
        <v>565.08000000000004</v>
      </c>
    </row>
    <row r="38" spans="1:9" ht="15" x14ac:dyDescent="0.2">
      <c r="A38" s="12" t="s">
        <v>25</v>
      </c>
      <c r="B38" s="12">
        <v>111.31</v>
      </c>
      <c r="C38" s="12">
        <v>129.86000000000001</v>
      </c>
      <c r="D38" s="12">
        <v>148.41</v>
      </c>
      <c r="E38" s="43">
        <v>166.96</v>
      </c>
      <c r="F38" s="12">
        <v>204.06</v>
      </c>
      <c r="G38" s="12">
        <v>241.16</v>
      </c>
      <c r="H38" s="12">
        <v>278.27</v>
      </c>
      <c r="I38" s="12">
        <v>333.92</v>
      </c>
    </row>
    <row r="39" spans="1:9" ht="15" x14ac:dyDescent="0.2">
      <c r="A39" s="12" t="s">
        <v>17</v>
      </c>
      <c r="B39" s="12">
        <v>854.43</v>
      </c>
      <c r="C39" s="12">
        <v>996.83</v>
      </c>
      <c r="D39" s="13">
        <v>1139.24</v>
      </c>
      <c r="E39" s="43">
        <v>1281.6400000000001</v>
      </c>
      <c r="F39" s="12">
        <v>1566.45</v>
      </c>
      <c r="G39" s="12">
        <v>1851.26</v>
      </c>
      <c r="H39" s="12">
        <v>2136.0700000000002</v>
      </c>
      <c r="I39" s="12">
        <v>2563.2800000000002</v>
      </c>
    </row>
    <row r="40" spans="1:9" ht="15.75" x14ac:dyDescent="0.25">
      <c r="A40" s="16" t="s">
        <v>18</v>
      </c>
      <c r="B40" s="16">
        <f t="shared" ref="B40:I40" si="7">SUM(B37:B39)</f>
        <v>1154.0999999999999</v>
      </c>
      <c r="C40" s="16">
        <f t="shared" si="7"/>
        <v>1346.44</v>
      </c>
      <c r="D40" s="16">
        <f t="shared" si="7"/>
        <v>1538.8</v>
      </c>
      <c r="E40" s="45">
        <f t="shared" si="7"/>
        <v>1731.14</v>
      </c>
      <c r="F40" s="16">
        <f t="shared" si="7"/>
        <v>2115.84</v>
      </c>
      <c r="G40" s="16">
        <f t="shared" si="7"/>
        <v>2500.5299999999997</v>
      </c>
      <c r="H40" s="16">
        <f t="shared" si="7"/>
        <v>2885.2400000000002</v>
      </c>
      <c r="I40" s="16">
        <f t="shared" si="7"/>
        <v>3462.28</v>
      </c>
    </row>
    <row r="41" spans="1:9" ht="15.75" x14ac:dyDescent="0.2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 x14ac:dyDescent="0.2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 x14ac:dyDescent="0.2">
      <c r="A43" s="9"/>
      <c r="B43" s="9" t="s">
        <v>12</v>
      </c>
      <c r="C43" s="9" t="s">
        <v>12</v>
      </c>
      <c r="D43" s="10" t="s">
        <v>12</v>
      </c>
      <c r="E43" s="40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 x14ac:dyDescent="0.2">
      <c r="A44" s="12" t="s">
        <v>13</v>
      </c>
      <c r="B44" s="12">
        <v>9.7899999999999991</v>
      </c>
      <c r="C44" s="12">
        <v>11.42</v>
      </c>
      <c r="D44" s="12">
        <v>13.05</v>
      </c>
      <c r="E44" s="43">
        <v>14.68</v>
      </c>
      <c r="F44" s="12">
        <v>17.940000000000001</v>
      </c>
      <c r="G44" s="12">
        <v>21.2</v>
      </c>
      <c r="H44" s="12">
        <v>24.47</v>
      </c>
      <c r="I44" s="12">
        <v>29.36</v>
      </c>
    </row>
    <row r="45" spans="1:9" ht="15" x14ac:dyDescent="0.2">
      <c r="A45" s="12" t="s">
        <v>14</v>
      </c>
      <c r="B45" s="12">
        <v>181.46</v>
      </c>
      <c r="C45" s="12">
        <v>211.7</v>
      </c>
      <c r="D45" s="12">
        <v>241.95</v>
      </c>
      <c r="E45" s="43">
        <v>272.19</v>
      </c>
      <c r="F45" s="12">
        <v>332.68</v>
      </c>
      <c r="G45" s="12">
        <v>393.16</v>
      </c>
      <c r="H45" s="12">
        <v>453.65</v>
      </c>
      <c r="I45" s="12">
        <v>544.38</v>
      </c>
    </row>
    <row r="46" spans="1:9" ht="15" x14ac:dyDescent="0.2">
      <c r="A46" s="12"/>
      <c r="B46" s="23"/>
      <c r="C46" s="12"/>
      <c r="D46" s="13"/>
      <c r="E46" s="43"/>
      <c r="F46" s="12"/>
      <c r="G46" s="12"/>
      <c r="H46" s="12"/>
      <c r="I46" s="12"/>
    </row>
    <row r="47" spans="1:9" ht="15.75" x14ac:dyDescent="0.25">
      <c r="A47" s="16" t="s">
        <v>15</v>
      </c>
      <c r="B47" s="17">
        <f t="shared" ref="B47:I47" si="8">SUM(B44:B46)</f>
        <v>191.25</v>
      </c>
      <c r="C47" s="17">
        <f t="shared" si="8"/>
        <v>223.11999999999998</v>
      </c>
      <c r="D47" s="17">
        <f t="shared" si="8"/>
        <v>255</v>
      </c>
      <c r="E47" s="44">
        <f t="shared" si="8"/>
        <v>286.87</v>
      </c>
      <c r="F47" s="17">
        <f t="shared" si="8"/>
        <v>350.62</v>
      </c>
      <c r="G47" s="17">
        <f t="shared" si="8"/>
        <v>414.36</v>
      </c>
      <c r="H47" s="17">
        <f t="shared" si="8"/>
        <v>478.12</v>
      </c>
      <c r="I47" s="17">
        <f t="shared" si="8"/>
        <v>573.74</v>
      </c>
    </row>
    <row r="48" spans="1:9" ht="15" x14ac:dyDescent="0.2">
      <c r="A48" s="12" t="s">
        <v>25</v>
      </c>
      <c r="B48" s="12">
        <v>111.31</v>
      </c>
      <c r="C48" s="12">
        <v>129.86000000000001</v>
      </c>
      <c r="D48" s="12">
        <v>148.41</v>
      </c>
      <c r="E48" s="43">
        <v>166.96</v>
      </c>
      <c r="F48" s="12">
        <v>204.06</v>
      </c>
      <c r="G48" s="12">
        <v>241.16</v>
      </c>
      <c r="H48" s="12">
        <v>278.27</v>
      </c>
      <c r="I48" s="12">
        <v>333.92</v>
      </c>
    </row>
    <row r="49" spans="1:9" ht="15" x14ac:dyDescent="0.2">
      <c r="A49" s="12" t="s">
        <v>17</v>
      </c>
      <c r="B49" s="12">
        <v>854.43</v>
      </c>
      <c r="C49" s="12">
        <v>996.83</v>
      </c>
      <c r="D49" s="13">
        <v>1139.24</v>
      </c>
      <c r="E49" s="43">
        <v>1281.6400000000001</v>
      </c>
      <c r="F49" s="12">
        <v>1566.45</v>
      </c>
      <c r="G49" s="12">
        <v>1851.26</v>
      </c>
      <c r="H49" s="12">
        <v>2136.0700000000002</v>
      </c>
      <c r="I49" s="12">
        <v>2563.2800000000002</v>
      </c>
    </row>
    <row r="50" spans="1:9" ht="15.75" x14ac:dyDescent="0.25">
      <c r="A50" s="16" t="s">
        <v>18</v>
      </c>
      <c r="B50" s="16">
        <f t="shared" ref="B50:I50" si="9">SUM(B47:B49)</f>
        <v>1156.99</v>
      </c>
      <c r="C50" s="16">
        <f t="shared" si="9"/>
        <v>1349.81</v>
      </c>
      <c r="D50" s="24">
        <f t="shared" si="9"/>
        <v>1542.65</v>
      </c>
      <c r="E50" s="45">
        <f t="shared" si="9"/>
        <v>1735.4700000000003</v>
      </c>
      <c r="F50" s="16">
        <f t="shared" si="9"/>
        <v>2121.13</v>
      </c>
      <c r="G50" s="16">
        <f t="shared" si="9"/>
        <v>2506.7799999999997</v>
      </c>
      <c r="H50" s="16">
        <f t="shared" si="9"/>
        <v>2892.46</v>
      </c>
      <c r="I50" s="16">
        <f t="shared" si="9"/>
        <v>3470.9400000000005</v>
      </c>
    </row>
    <row r="53" spans="1:9" x14ac:dyDescent="0.2">
      <c r="B53" s="25"/>
      <c r="C53" s="25"/>
      <c r="D53" s="25"/>
      <c r="E53" s="38"/>
      <c r="F53" s="25"/>
      <c r="G53" s="25"/>
      <c r="H53" s="25"/>
      <c r="I53" s="25"/>
    </row>
    <row r="70" spans="3:4" x14ac:dyDescent="0.2">
      <c r="C70" s="27"/>
      <c r="D70" s="28"/>
    </row>
    <row r="71" spans="3:4" x14ac:dyDescent="0.2">
      <c r="C71" s="27"/>
      <c r="D71" s="28"/>
    </row>
    <row r="72" spans="3:4" x14ac:dyDescent="0.2">
      <c r="C72" s="27"/>
      <c r="D72" s="28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G81" sqref="G81"/>
    </sheetView>
  </sheetViews>
  <sheetFormatPr defaultRowHeight="12.75" x14ac:dyDescent="0.2"/>
  <cols>
    <col min="1" max="1" width="29.140625" customWidth="1"/>
    <col min="2" max="2" width="11.140625" customWidth="1"/>
    <col min="3" max="3" width="12.42578125" customWidth="1"/>
    <col min="4" max="4" width="13.28515625" customWidth="1"/>
    <col min="5" max="5" width="13.7109375" style="37" customWidth="1"/>
    <col min="6" max="6" width="13.42578125" customWidth="1"/>
    <col min="7" max="7" width="13.7109375" customWidth="1"/>
    <col min="8" max="8" width="12" customWidth="1"/>
    <col min="9" max="9" width="10.5703125" customWidth="1"/>
    <col min="11" max="11" width="12.7109375" bestFit="1" customWidth="1"/>
    <col min="12" max="12" width="10.140625" bestFit="1" customWidth="1"/>
  </cols>
  <sheetData>
    <row r="1" spans="1:11" ht="15.75" x14ac:dyDescent="0.25">
      <c r="A1" s="1" t="s">
        <v>0</v>
      </c>
      <c r="B1" s="87" t="s">
        <v>29</v>
      </c>
      <c r="C1" s="87"/>
      <c r="D1" s="87"/>
      <c r="E1" s="87"/>
      <c r="F1" s="87"/>
      <c r="G1" s="87"/>
      <c r="H1" s="87"/>
      <c r="I1" s="2" t="s">
        <v>2</v>
      </c>
    </row>
    <row r="2" spans="1:11" ht="15" x14ac:dyDescent="0.2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11" ht="15" x14ac:dyDescent="0.2">
      <c r="A3" s="5"/>
      <c r="B3" s="8" t="s">
        <v>12</v>
      </c>
      <c r="C3" s="9" t="s">
        <v>12</v>
      </c>
      <c r="D3" s="10" t="s">
        <v>12</v>
      </c>
      <c r="E3" s="40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11" ht="15" x14ac:dyDescent="0.2">
      <c r="A4" s="5" t="s">
        <v>24</v>
      </c>
      <c r="B4" s="12">
        <v>28.65</v>
      </c>
      <c r="C4" s="12">
        <v>33.43</v>
      </c>
      <c r="D4" s="13">
        <v>38.200000000000003</v>
      </c>
      <c r="E4" s="43">
        <v>42.98</v>
      </c>
      <c r="F4" s="12">
        <v>52.53</v>
      </c>
      <c r="G4" s="12">
        <v>62.08</v>
      </c>
      <c r="H4" s="12">
        <v>71.63</v>
      </c>
      <c r="I4" s="12">
        <v>85.96</v>
      </c>
    </row>
    <row r="5" spans="1:11" ht="15" x14ac:dyDescent="0.2">
      <c r="A5" s="12" t="s">
        <v>14</v>
      </c>
      <c r="B5" s="12">
        <v>181.46</v>
      </c>
      <c r="C5" s="12">
        <v>211.7</v>
      </c>
      <c r="D5" s="12">
        <v>241.95</v>
      </c>
      <c r="E5" s="43">
        <v>272.19</v>
      </c>
      <c r="F5" s="12">
        <v>332.68</v>
      </c>
      <c r="G5" s="12">
        <v>393.16</v>
      </c>
      <c r="H5" s="12">
        <v>453.65</v>
      </c>
      <c r="I5" s="12">
        <v>544.38</v>
      </c>
    </row>
    <row r="6" spans="1:11" ht="15" x14ac:dyDescent="0.2">
      <c r="A6" s="12"/>
      <c r="B6" s="15"/>
      <c r="C6" s="12"/>
      <c r="D6" s="13"/>
      <c r="E6" s="43"/>
      <c r="F6" s="12"/>
      <c r="G6" s="12"/>
      <c r="H6" s="12"/>
      <c r="I6" s="12"/>
    </row>
    <row r="7" spans="1:11" ht="15.75" x14ac:dyDescent="0.25">
      <c r="A7" s="16" t="s">
        <v>15</v>
      </c>
      <c r="B7" s="17">
        <f t="shared" ref="B7:I7" si="0">SUM(B4:B6)</f>
        <v>210.11</v>
      </c>
      <c r="C7" s="17">
        <f t="shared" si="0"/>
        <v>245.13</v>
      </c>
      <c r="D7" s="17">
        <f t="shared" si="0"/>
        <v>280.14999999999998</v>
      </c>
      <c r="E7" s="44">
        <f t="shared" si="0"/>
        <v>315.17</v>
      </c>
      <c r="F7" s="17">
        <f t="shared" si="0"/>
        <v>385.21000000000004</v>
      </c>
      <c r="G7" s="17">
        <f t="shared" si="0"/>
        <v>455.24</v>
      </c>
      <c r="H7" s="17">
        <f t="shared" si="0"/>
        <v>525.28</v>
      </c>
      <c r="I7" s="17">
        <f t="shared" si="0"/>
        <v>630.34</v>
      </c>
    </row>
    <row r="8" spans="1:11" ht="15" x14ac:dyDescent="0.2">
      <c r="A8" s="12" t="s">
        <v>25</v>
      </c>
      <c r="B8" s="12">
        <v>111.31</v>
      </c>
      <c r="C8" s="12">
        <v>129.86000000000001</v>
      </c>
      <c r="D8" s="12">
        <v>148.41</v>
      </c>
      <c r="E8" s="43">
        <v>166.96</v>
      </c>
      <c r="F8" s="12">
        <v>204.06</v>
      </c>
      <c r="G8" s="12">
        <v>241.16</v>
      </c>
      <c r="H8" s="12">
        <v>278.27</v>
      </c>
      <c r="I8" s="12">
        <v>333.92</v>
      </c>
    </row>
    <row r="9" spans="1:11" ht="15" x14ac:dyDescent="0.2">
      <c r="A9" s="12" t="s">
        <v>17</v>
      </c>
      <c r="B9" s="12">
        <v>854.43</v>
      </c>
      <c r="C9" s="12">
        <v>996.83</v>
      </c>
      <c r="D9" s="13">
        <v>1139.24</v>
      </c>
      <c r="E9" s="43">
        <v>1281.6400000000001</v>
      </c>
      <c r="F9" s="12">
        <v>1566.45</v>
      </c>
      <c r="G9" s="12">
        <v>1851.26</v>
      </c>
      <c r="H9" s="12">
        <v>2136.0700000000002</v>
      </c>
      <c r="I9" s="12">
        <v>2563.2800000000002</v>
      </c>
    </row>
    <row r="10" spans="1:11" ht="15.75" x14ac:dyDescent="0.25">
      <c r="A10" s="16" t="s">
        <v>18</v>
      </c>
      <c r="B10" s="16">
        <f t="shared" ref="B10:I10" si="1">SUM(B7:B9)</f>
        <v>1175.8499999999999</v>
      </c>
      <c r="C10" s="16">
        <f t="shared" si="1"/>
        <v>1371.8200000000002</v>
      </c>
      <c r="D10" s="16">
        <f t="shared" si="1"/>
        <v>1567.8</v>
      </c>
      <c r="E10" s="45">
        <f t="shared" si="1"/>
        <v>1763.77</v>
      </c>
      <c r="F10" s="16">
        <f t="shared" si="1"/>
        <v>2155.7200000000003</v>
      </c>
      <c r="G10" s="16">
        <f t="shared" si="1"/>
        <v>2547.66</v>
      </c>
      <c r="H10" s="16">
        <f t="shared" si="1"/>
        <v>2939.62</v>
      </c>
      <c r="I10" s="16">
        <f t="shared" si="1"/>
        <v>3527.54</v>
      </c>
    </row>
    <row r="11" spans="1:11" ht="15.75" x14ac:dyDescent="0.25">
      <c r="A11" s="16"/>
      <c r="B11" s="16"/>
      <c r="C11" s="16"/>
      <c r="D11" s="16"/>
      <c r="E11" s="45"/>
      <c r="F11" s="16"/>
      <c r="G11" s="16"/>
      <c r="H11" s="16"/>
      <c r="I11" s="16"/>
    </row>
    <row r="12" spans="1:11" ht="15.75" x14ac:dyDescent="0.25">
      <c r="A12" s="16" t="s">
        <v>30</v>
      </c>
      <c r="B12" s="16">
        <v>258</v>
      </c>
      <c r="C12" s="16">
        <v>429</v>
      </c>
      <c r="D12" s="16">
        <v>1433</v>
      </c>
      <c r="E12" s="45">
        <v>300</v>
      </c>
      <c r="F12" s="16">
        <v>135</v>
      </c>
      <c r="G12" s="16">
        <v>57</v>
      </c>
      <c r="H12" s="16">
        <v>9</v>
      </c>
      <c r="I12" s="16">
        <v>1</v>
      </c>
      <c r="K12" s="25">
        <f>SUM(B12:I12)</f>
        <v>2622</v>
      </c>
    </row>
    <row r="13" spans="1:11" ht="15.75" x14ac:dyDescent="0.25">
      <c r="A13" s="16" t="s">
        <v>31</v>
      </c>
      <c r="B13" s="16">
        <f>B12*B7</f>
        <v>54208.380000000005</v>
      </c>
      <c r="C13" s="16">
        <f t="shared" ref="C13:I13" si="2">C12*C7</f>
        <v>105160.77</v>
      </c>
      <c r="D13" s="16">
        <f t="shared" si="2"/>
        <v>401454.94999999995</v>
      </c>
      <c r="E13" s="16">
        <f t="shared" si="2"/>
        <v>94551</v>
      </c>
      <c r="F13" s="16">
        <f t="shared" si="2"/>
        <v>52003.350000000006</v>
      </c>
      <c r="G13" s="16">
        <f t="shared" si="2"/>
        <v>25948.68</v>
      </c>
      <c r="H13" s="16">
        <f t="shared" si="2"/>
        <v>4727.5199999999995</v>
      </c>
      <c r="I13" s="16">
        <f t="shared" si="2"/>
        <v>630.34</v>
      </c>
      <c r="K13" s="25">
        <f>SUM(B13:I13)</f>
        <v>738684.99</v>
      </c>
    </row>
    <row r="14" spans="1:11" ht="15.75" x14ac:dyDescent="0.25">
      <c r="A14" s="16"/>
      <c r="B14" s="16"/>
      <c r="C14" s="16"/>
      <c r="D14" s="16"/>
      <c r="E14" s="16"/>
      <c r="F14" s="16"/>
      <c r="G14" s="16"/>
      <c r="H14" s="16"/>
      <c r="I14" s="16"/>
      <c r="K14" s="25"/>
    </row>
    <row r="15" spans="1:11" ht="15.75" x14ac:dyDescent="0.25">
      <c r="A15" s="16"/>
      <c r="B15" s="16"/>
      <c r="C15" s="16"/>
      <c r="D15" s="16"/>
      <c r="E15" s="16"/>
      <c r="F15" s="16"/>
      <c r="G15" s="16"/>
      <c r="H15" s="16"/>
      <c r="I15" s="16"/>
      <c r="K15" s="25"/>
    </row>
    <row r="16" spans="1:11" ht="15.75" x14ac:dyDescent="0.25">
      <c r="A16" s="16"/>
      <c r="B16" s="16"/>
      <c r="C16" s="16"/>
      <c r="D16" s="16"/>
      <c r="E16" s="16"/>
      <c r="F16" s="16"/>
      <c r="G16" s="16"/>
      <c r="H16" s="16"/>
      <c r="I16" s="16"/>
      <c r="K16" s="25"/>
    </row>
    <row r="17" spans="1:11" ht="15" x14ac:dyDescent="0.2">
      <c r="A17" s="12"/>
      <c r="B17" s="12"/>
      <c r="C17" s="12"/>
      <c r="D17" s="13"/>
      <c r="E17" s="43"/>
      <c r="F17" s="12"/>
      <c r="G17" s="12"/>
      <c r="H17" s="12"/>
      <c r="I17" s="12"/>
    </row>
    <row r="18" spans="1:11" ht="15" x14ac:dyDescent="0.2">
      <c r="A18" s="20" t="s">
        <v>19</v>
      </c>
      <c r="B18" s="9" t="s">
        <v>4</v>
      </c>
      <c r="C18" s="9" t="s">
        <v>5</v>
      </c>
      <c r="D18" s="10" t="s">
        <v>6</v>
      </c>
      <c r="E18" s="40" t="s">
        <v>7</v>
      </c>
      <c r="F18" s="9" t="s">
        <v>8</v>
      </c>
      <c r="G18" s="9" t="s">
        <v>9</v>
      </c>
      <c r="H18" s="9" t="s">
        <v>10</v>
      </c>
      <c r="I18" s="9" t="s">
        <v>11</v>
      </c>
    </row>
    <row r="19" spans="1:11" ht="15" x14ac:dyDescent="0.2">
      <c r="A19" s="9"/>
      <c r="B19" s="9" t="s">
        <v>12</v>
      </c>
      <c r="C19" s="9" t="s">
        <v>12</v>
      </c>
      <c r="D19" s="10" t="s">
        <v>12</v>
      </c>
      <c r="E19" s="40" t="s">
        <v>12</v>
      </c>
      <c r="F19" s="9" t="s">
        <v>12</v>
      </c>
      <c r="G19" s="9" t="s">
        <v>12</v>
      </c>
      <c r="H19" s="9" t="s">
        <v>12</v>
      </c>
      <c r="I19" s="9" t="s">
        <v>12</v>
      </c>
    </row>
    <row r="20" spans="1:11" ht="15" x14ac:dyDescent="0.2">
      <c r="A20" s="5" t="s">
        <v>24</v>
      </c>
      <c r="B20" s="12">
        <v>27.54</v>
      </c>
      <c r="C20" s="12">
        <v>32.130000000000003</v>
      </c>
      <c r="D20" s="13">
        <v>36.72</v>
      </c>
      <c r="E20" s="43">
        <v>41.31</v>
      </c>
      <c r="F20" s="12">
        <v>50.49</v>
      </c>
      <c r="G20" s="12">
        <v>59.67</v>
      </c>
      <c r="H20" s="12">
        <v>68.849999999999994</v>
      </c>
      <c r="I20" s="12">
        <v>82.62</v>
      </c>
    </row>
    <row r="21" spans="1:11" ht="15" x14ac:dyDescent="0.2">
      <c r="A21" s="12" t="s">
        <v>14</v>
      </c>
      <c r="B21" s="12">
        <v>181.46</v>
      </c>
      <c r="C21" s="12">
        <v>211.7</v>
      </c>
      <c r="D21" s="12">
        <v>241.95</v>
      </c>
      <c r="E21" s="43">
        <v>272.19</v>
      </c>
      <c r="F21" s="12">
        <v>332.68</v>
      </c>
      <c r="G21" s="12">
        <v>393.16</v>
      </c>
      <c r="H21" s="12">
        <v>453.65</v>
      </c>
      <c r="I21" s="12">
        <v>544.38</v>
      </c>
    </row>
    <row r="22" spans="1:11" ht="15" x14ac:dyDescent="0.2">
      <c r="A22" s="12"/>
      <c r="B22" s="15"/>
      <c r="C22" s="12"/>
      <c r="D22" s="13"/>
      <c r="E22" s="43"/>
      <c r="F22" s="12"/>
      <c r="G22" s="12"/>
      <c r="H22" s="12"/>
      <c r="I22" s="12"/>
    </row>
    <row r="23" spans="1:11" ht="15.75" x14ac:dyDescent="0.25">
      <c r="A23" s="16" t="s">
        <v>15</v>
      </c>
      <c r="B23" s="17">
        <f t="shared" ref="B23:I23" si="3">SUM(B20:B22)</f>
        <v>209</v>
      </c>
      <c r="C23" s="17">
        <f t="shared" si="3"/>
        <v>243.82999999999998</v>
      </c>
      <c r="D23" s="17">
        <f t="shared" si="3"/>
        <v>278.66999999999996</v>
      </c>
      <c r="E23" s="44">
        <f t="shared" si="3"/>
        <v>313.5</v>
      </c>
      <c r="F23" s="17">
        <f t="shared" si="3"/>
        <v>383.17</v>
      </c>
      <c r="G23" s="17">
        <f t="shared" si="3"/>
        <v>452.83000000000004</v>
      </c>
      <c r="H23" s="17">
        <f t="shared" si="3"/>
        <v>522.5</v>
      </c>
      <c r="I23" s="17">
        <f t="shared" si="3"/>
        <v>627</v>
      </c>
    </row>
    <row r="24" spans="1:11" ht="15" x14ac:dyDescent="0.2">
      <c r="A24" s="12" t="s">
        <v>25</v>
      </c>
      <c r="B24" s="12">
        <v>111.31</v>
      </c>
      <c r="C24" s="12">
        <v>129.86000000000001</v>
      </c>
      <c r="D24" s="12">
        <v>148.41</v>
      </c>
      <c r="E24" s="43">
        <v>166.96</v>
      </c>
      <c r="F24" s="12">
        <v>204.06</v>
      </c>
      <c r="G24" s="12">
        <v>241.16</v>
      </c>
      <c r="H24" s="12">
        <v>278.27</v>
      </c>
      <c r="I24" s="12">
        <v>333.92</v>
      </c>
    </row>
    <row r="25" spans="1:11" ht="15" x14ac:dyDescent="0.2">
      <c r="A25" s="12" t="s">
        <v>17</v>
      </c>
      <c r="B25" s="12">
        <v>854.43</v>
      </c>
      <c r="C25" s="12">
        <v>996.83</v>
      </c>
      <c r="D25" s="13">
        <v>1139.24</v>
      </c>
      <c r="E25" s="43">
        <v>1281.6400000000001</v>
      </c>
      <c r="F25" s="12">
        <v>1566.45</v>
      </c>
      <c r="G25" s="12">
        <v>1851.26</v>
      </c>
      <c r="H25" s="12">
        <v>2136.0700000000002</v>
      </c>
      <c r="I25" s="12">
        <v>2563.2800000000002</v>
      </c>
    </row>
    <row r="26" spans="1:11" ht="15.75" x14ac:dyDescent="0.25">
      <c r="A26" s="16" t="s">
        <v>18</v>
      </c>
      <c r="B26" s="16">
        <f t="shared" ref="B26:I26" si="4">SUM(B23:B25)</f>
        <v>1174.74</v>
      </c>
      <c r="C26" s="16">
        <f t="shared" si="4"/>
        <v>1370.52</v>
      </c>
      <c r="D26" s="16">
        <f t="shared" si="4"/>
        <v>1566.32</v>
      </c>
      <c r="E26" s="45">
        <f t="shared" si="4"/>
        <v>1762.1000000000001</v>
      </c>
      <c r="F26" s="16">
        <f t="shared" si="4"/>
        <v>2153.6800000000003</v>
      </c>
      <c r="G26" s="16">
        <f t="shared" si="4"/>
        <v>2545.25</v>
      </c>
      <c r="H26" s="16">
        <f t="shared" si="4"/>
        <v>2936.84</v>
      </c>
      <c r="I26" s="16">
        <f t="shared" si="4"/>
        <v>3524.2000000000003</v>
      </c>
    </row>
    <row r="27" spans="1:11" ht="15.75" x14ac:dyDescent="0.25">
      <c r="A27" s="16"/>
      <c r="B27" s="16"/>
      <c r="C27" s="16"/>
      <c r="D27" s="16"/>
      <c r="E27" s="45"/>
      <c r="F27" s="16"/>
      <c r="G27" s="16"/>
      <c r="H27" s="16"/>
      <c r="I27" s="16"/>
    </row>
    <row r="28" spans="1:11" ht="15.75" x14ac:dyDescent="0.25">
      <c r="A28" s="16" t="s">
        <v>30</v>
      </c>
      <c r="B28" s="16">
        <v>83</v>
      </c>
      <c r="C28" s="16">
        <v>56</v>
      </c>
      <c r="D28" s="16">
        <v>349</v>
      </c>
      <c r="E28" s="45">
        <v>778</v>
      </c>
      <c r="F28" s="16">
        <v>152</v>
      </c>
      <c r="G28" s="16">
        <v>26</v>
      </c>
      <c r="H28" s="16">
        <v>72</v>
      </c>
      <c r="I28" s="16">
        <v>3</v>
      </c>
      <c r="K28" s="25">
        <f>SUM(B28:I28)</f>
        <v>1519</v>
      </c>
    </row>
    <row r="29" spans="1:11" ht="15.75" x14ac:dyDescent="0.25">
      <c r="A29" s="16" t="s">
        <v>31</v>
      </c>
      <c r="B29" s="16">
        <f>B28*B23</f>
        <v>17347</v>
      </c>
      <c r="C29" s="16">
        <f t="shared" ref="C29:I29" si="5">C28*C23</f>
        <v>13654.48</v>
      </c>
      <c r="D29" s="16">
        <f t="shared" si="5"/>
        <v>97255.829999999987</v>
      </c>
      <c r="E29" s="16">
        <f t="shared" si="5"/>
        <v>243903</v>
      </c>
      <c r="F29" s="16">
        <f t="shared" si="5"/>
        <v>58241.840000000004</v>
      </c>
      <c r="G29" s="16">
        <f t="shared" si="5"/>
        <v>11773.580000000002</v>
      </c>
      <c r="H29" s="16">
        <f t="shared" si="5"/>
        <v>37620</v>
      </c>
      <c r="I29" s="16">
        <f t="shared" si="5"/>
        <v>1881</v>
      </c>
      <c r="K29" s="25">
        <f>SUM(B29:I29)</f>
        <v>481676.73000000004</v>
      </c>
    </row>
    <row r="30" spans="1:11" ht="15.75" x14ac:dyDescent="0.25">
      <c r="A30" s="16"/>
      <c r="B30" s="16"/>
      <c r="C30" s="16"/>
      <c r="D30" s="16"/>
      <c r="E30" s="16"/>
      <c r="F30" s="16"/>
      <c r="G30" s="16"/>
      <c r="H30" s="16"/>
      <c r="I30" s="16"/>
      <c r="K30" s="25"/>
    </row>
    <row r="31" spans="1:11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K31" s="25"/>
    </row>
    <row r="32" spans="1:11" ht="15.75" x14ac:dyDescent="0.25">
      <c r="A32" s="16"/>
      <c r="B32" s="16"/>
      <c r="C32" s="16"/>
      <c r="D32" s="16"/>
      <c r="E32" s="16"/>
      <c r="F32" s="16"/>
      <c r="G32" s="16"/>
      <c r="H32" s="16"/>
      <c r="I32" s="16"/>
      <c r="K32" s="25"/>
    </row>
    <row r="33" spans="1:11" ht="15.75" x14ac:dyDescent="0.25">
      <c r="A33" s="16"/>
      <c r="B33" s="16"/>
      <c r="C33" s="16"/>
      <c r="D33" s="16"/>
      <c r="E33" s="16"/>
      <c r="F33" s="16"/>
      <c r="G33" s="16"/>
      <c r="H33" s="16"/>
      <c r="I33" s="16"/>
      <c r="K33" s="25"/>
    </row>
    <row r="34" spans="1:11" ht="15.75" x14ac:dyDescent="0.25">
      <c r="A34" s="16"/>
      <c r="B34" s="12"/>
      <c r="C34" s="12"/>
      <c r="D34" s="13"/>
      <c r="E34" s="43"/>
      <c r="F34" s="12"/>
      <c r="G34" s="12"/>
      <c r="H34" s="12"/>
      <c r="I34" s="12"/>
    </row>
    <row r="35" spans="1:11" ht="15" x14ac:dyDescent="0.2">
      <c r="A35" s="21" t="s">
        <v>20</v>
      </c>
      <c r="B35" s="9" t="s">
        <v>4</v>
      </c>
      <c r="C35" s="9" t="s">
        <v>5</v>
      </c>
      <c r="D35" s="10" t="s">
        <v>6</v>
      </c>
      <c r="E35" s="40" t="s">
        <v>7</v>
      </c>
      <c r="F35" s="9" t="s">
        <v>8</v>
      </c>
      <c r="G35" s="9" t="s">
        <v>9</v>
      </c>
      <c r="H35" s="9" t="s">
        <v>10</v>
      </c>
      <c r="I35" s="9" t="s">
        <v>11</v>
      </c>
    </row>
    <row r="36" spans="1:11" ht="15" x14ac:dyDescent="0.2">
      <c r="A36" s="9"/>
      <c r="B36" s="9" t="s">
        <v>12</v>
      </c>
      <c r="C36" s="9" t="s">
        <v>12</v>
      </c>
      <c r="D36" s="10" t="s">
        <v>12</v>
      </c>
      <c r="E36" s="40" t="s">
        <v>12</v>
      </c>
      <c r="F36" s="9" t="s">
        <v>12</v>
      </c>
      <c r="G36" s="9" t="s">
        <v>12</v>
      </c>
      <c r="H36" s="9" t="s">
        <v>12</v>
      </c>
      <c r="I36" s="9" t="s">
        <v>12</v>
      </c>
    </row>
    <row r="37" spans="1:11" ht="15" x14ac:dyDescent="0.2">
      <c r="A37" s="5" t="s">
        <v>24</v>
      </c>
      <c r="B37" s="12">
        <v>21.07</v>
      </c>
      <c r="C37" s="12">
        <v>24.58</v>
      </c>
      <c r="D37" s="13">
        <v>28.09</v>
      </c>
      <c r="E37" s="43">
        <v>31.6</v>
      </c>
      <c r="F37" s="12">
        <v>38.619999999999997</v>
      </c>
      <c r="G37" s="12">
        <v>45.64</v>
      </c>
      <c r="H37" s="12">
        <v>52.67</v>
      </c>
      <c r="I37" s="12">
        <v>63.2</v>
      </c>
    </row>
    <row r="38" spans="1:11" ht="15" x14ac:dyDescent="0.2">
      <c r="A38" s="12" t="s">
        <v>14</v>
      </c>
      <c r="B38" s="12">
        <v>181.46</v>
      </c>
      <c r="C38" s="12">
        <v>211.7</v>
      </c>
      <c r="D38" s="12">
        <v>241.95</v>
      </c>
      <c r="E38" s="43">
        <v>272.19</v>
      </c>
      <c r="F38" s="12">
        <v>332.68</v>
      </c>
      <c r="G38" s="12">
        <v>393.16</v>
      </c>
      <c r="H38" s="12">
        <v>453.65</v>
      </c>
      <c r="I38" s="12">
        <v>544.38</v>
      </c>
    </row>
    <row r="39" spans="1:11" ht="15" x14ac:dyDescent="0.2">
      <c r="A39" s="12"/>
      <c r="B39" s="15"/>
      <c r="C39" s="12"/>
      <c r="D39" s="13"/>
      <c r="E39" s="43"/>
      <c r="F39" s="12"/>
      <c r="G39" s="12"/>
      <c r="H39" s="12"/>
      <c r="I39" s="12"/>
    </row>
    <row r="40" spans="1:11" ht="15.75" x14ac:dyDescent="0.25">
      <c r="A40" s="16" t="s">
        <v>15</v>
      </c>
      <c r="B40" s="17">
        <f t="shared" ref="B40:I40" si="6">SUM(B37:B39)</f>
        <v>202.53</v>
      </c>
      <c r="C40" s="17">
        <f t="shared" si="6"/>
        <v>236.27999999999997</v>
      </c>
      <c r="D40" s="17">
        <f t="shared" si="6"/>
        <v>270.03999999999996</v>
      </c>
      <c r="E40" s="44">
        <f t="shared" si="6"/>
        <v>303.79000000000002</v>
      </c>
      <c r="F40" s="17">
        <f t="shared" si="6"/>
        <v>371.3</v>
      </c>
      <c r="G40" s="17">
        <f t="shared" si="6"/>
        <v>438.8</v>
      </c>
      <c r="H40" s="17">
        <f t="shared" si="6"/>
        <v>506.32</v>
      </c>
      <c r="I40" s="17">
        <f t="shared" si="6"/>
        <v>607.58000000000004</v>
      </c>
    </row>
    <row r="41" spans="1:11" ht="15" x14ac:dyDescent="0.2">
      <c r="A41" s="12" t="s">
        <v>25</v>
      </c>
      <c r="B41" s="12">
        <v>111.31</v>
      </c>
      <c r="C41" s="12">
        <v>129.86000000000001</v>
      </c>
      <c r="D41" s="12">
        <v>148.41</v>
      </c>
      <c r="E41" s="43">
        <v>166.96</v>
      </c>
      <c r="F41" s="12">
        <v>204.06</v>
      </c>
      <c r="G41" s="12">
        <v>241.16</v>
      </c>
      <c r="H41" s="12">
        <v>278.27</v>
      </c>
      <c r="I41" s="12">
        <v>333.92</v>
      </c>
    </row>
    <row r="42" spans="1:11" ht="15" x14ac:dyDescent="0.2">
      <c r="A42" s="12" t="s">
        <v>17</v>
      </c>
      <c r="B42" s="12">
        <v>854.43</v>
      </c>
      <c r="C42" s="12">
        <v>996.83</v>
      </c>
      <c r="D42" s="13">
        <v>1139.24</v>
      </c>
      <c r="E42" s="43">
        <v>1281.6400000000001</v>
      </c>
      <c r="F42" s="12">
        <v>1566.45</v>
      </c>
      <c r="G42" s="12">
        <v>1851.26</v>
      </c>
      <c r="H42" s="12">
        <v>2136.0700000000002</v>
      </c>
      <c r="I42" s="12">
        <v>2563.2800000000002</v>
      </c>
    </row>
    <row r="43" spans="1:11" ht="15.75" x14ac:dyDescent="0.25">
      <c r="A43" s="16" t="s">
        <v>18</v>
      </c>
      <c r="B43" s="16">
        <f t="shared" ref="B43:I43" si="7">SUM(B40:B42)</f>
        <v>1168.27</v>
      </c>
      <c r="C43" s="16">
        <f t="shared" si="7"/>
        <v>1362.97</v>
      </c>
      <c r="D43" s="16">
        <f t="shared" si="7"/>
        <v>1557.69</v>
      </c>
      <c r="E43" s="45">
        <f t="shared" si="7"/>
        <v>1752.39</v>
      </c>
      <c r="F43" s="16">
        <f t="shared" si="7"/>
        <v>2141.81</v>
      </c>
      <c r="G43" s="16">
        <f t="shared" si="7"/>
        <v>2531.2200000000003</v>
      </c>
      <c r="H43" s="16">
        <f t="shared" si="7"/>
        <v>2920.66</v>
      </c>
      <c r="I43" s="16">
        <f t="shared" si="7"/>
        <v>3504.78</v>
      </c>
    </row>
    <row r="44" spans="1:11" ht="15.75" x14ac:dyDescent="0.25">
      <c r="A44" s="1"/>
      <c r="B44" s="1"/>
      <c r="C44" s="1"/>
      <c r="D44" s="1"/>
      <c r="E44" s="51"/>
      <c r="F44" s="1"/>
      <c r="G44" s="1"/>
      <c r="H44" s="1"/>
      <c r="I44" s="1"/>
    </row>
    <row r="45" spans="1:11" ht="15.75" x14ac:dyDescent="0.25">
      <c r="A45" s="16" t="s">
        <v>30</v>
      </c>
      <c r="B45" s="1">
        <v>15</v>
      </c>
      <c r="C45" s="1">
        <v>282</v>
      </c>
      <c r="D45" s="1">
        <v>274</v>
      </c>
      <c r="E45" s="51">
        <v>991</v>
      </c>
      <c r="F45" s="1">
        <v>103</v>
      </c>
      <c r="G45" s="1">
        <v>90</v>
      </c>
      <c r="H45" s="1">
        <v>21</v>
      </c>
      <c r="I45" s="1">
        <v>0</v>
      </c>
      <c r="K45" s="25">
        <f>SUM(B45:I45)</f>
        <v>1776</v>
      </c>
    </row>
    <row r="46" spans="1:11" ht="15.75" x14ac:dyDescent="0.25">
      <c r="A46" s="16" t="s">
        <v>31</v>
      </c>
      <c r="B46" s="1">
        <f>B45*B40</f>
        <v>3037.95</v>
      </c>
      <c r="C46" s="1">
        <f t="shared" ref="C46:I46" si="8">C45*C40</f>
        <v>66630.959999999992</v>
      </c>
      <c r="D46" s="1">
        <f t="shared" si="8"/>
        <v>73990.959999999992</v>
      </c>
      <c r="E46" s="1">
        <f t="shared" si="8"/>
        <v>301055.89</v>
      </c>
      <c r="F46" s="1">
        <f t="shared" si="8"/>
        <v>38243.9</v>
      </c>
      <c r="G46" s="1">
        <f t="shared" si="8"/>
        <v>39492</v>
      </c>
      <c r="H46" s="1">
        <f t="shared" si="8"/>
        <v>10632.72</v>
      </c>
      <c r="I46" s="1">
        <f t="shared" si="8"/>
        <v>0</v>
      </c>
      <c r="K46" s="25">
        <f>SUM(B46:I46)</f>
        <v>533084.38</v>
      </c>
    </row>
    <row r="47" spans="1:11" ht="15.75" x14ac:dyDescent="0.25">
      <c r="A47" s="1"/>
      <c r="B47" s="1"/>
      <c r="C47" s="1"/>
      <c r="D47" s="1"/>
      <c r="E47" s="1"/>
      <c r="F47" s="1"/>
      <c r="G47" s="1"/>
      <c r="H47" s="1"/>
      <c r="I47" s="1"/>
      <c r="K47" s="25"/>
    </row>
    <row r="48" spans="1:11" ht="15.75" x14ac:dyDescent="0.25">
      <c r="A48" s="16"/>
      <c r="B48" s="1"/>
      <c r="C48" s="1"/>
      <c r="D48" s="1"/>
      <c r="E48" s="1"/>
      <c r="F48" s="1"/>
      <c r="G48" s="1"/>
      <c r="H48" s="1"/>
      <c r="I48" s="1"/>
      <c r="K48" s="25"/>
    </row>
    <row r="49" spans="1:11" ht="15.75" x14ac:dyDescent="0.25">
      <c r="A49" s="1"/>
      <c r="B49" s="1"/>
      <c r="C49" s="1"/>
      <c r="D49" s="1"/>
      <c r="E49" s="1"/>
      <c r="F49" s="1"/>
      <c r="G49" s="1"/>
      <c r="H49" s="1"/>
      <c r="I49" s="1"/>
      <c r="K49" s="25"/>
    </row>
    <row r="50" spans="1:11" ht="15.75" x14ac:dyDescent="0.25">
      <c r="A50" s="1"/>
      <c r="B50" s="1"/>
      <c r="C50" s="1"/>
      <c r="D50" s="1"/>
      <c r="E50" s="1"/>
      <c r="F50" s="1"/>
      <c r="G50" s="1"/>
      <c r="H50" s="1"/>
      <c r="I50" s="1"/>
      <c r="K50" s="25"/>
    </row>
    <row r="51" spans="1:11" ht="15.75" x14ac:dyDescent="0.25">
      <c r="A51" s="1"/>
      <c r="B51" s="1"/>
      <c r="C51" s="1"/>
      <c r="D51" s="1"/>
      <c r="E51" s="1"/>
      <c r="F51" s="1"/>
      <c r="G51" s="1"/>
      <c r="H51" s="1"/>
      <c r="I51" s="1"/>
      <c r="K51" s="25"/>
    </row>
    <row r="52" spans="1:11" ht="15.75" x14ac:dyDescent="0.25">
      <c r="A52" s="1"/>
      <c r="B52" s="87" t="s">
        <v>29</v>
      </c>
      <c r="C52" s="87"/>
      <c r="D52" s="87"/>
      <c r="E52" s="87"/>
      <c r="F52" s="87"/>
      <c r="G52" s="87"/>
      <c r="H52" s="87"/>
      <c r="I52" s="2" t="s">
        <v>21</v>
      </c>
    </row>
    <row r="53" spans="1:11" ht="15" x14ac:dyDescent="0.2">
      <c r="A53" s="22" t="s">
        <v>22</v>
      </c>
      <c r="B53" s="9" t="s">
        <v>4</v>
      </c>
      <c r="C53" s="9" t="s">
        <v>5</v>
      </c>
      <c r="D53" s="10" t="s">
        <v>6</v>
      </c>
      <c r="E53" s="40" t="s">
        <v>7</v>
      </c>
      <c r="F53" s="9" t="s">
        <v>8</v>
      </c>
      <c r="G53" s="9" t="s">
        <v>9</v>
      </c>
      <c r="H53" s="9" t="s">
        <v>10</v>
      </c>
      <c r="I53" s="9" t="s">
        <v>11</v>
      </c>
    </row>
    <row r="54" spans="1:11" ht="15" x14ac:dyDescent="0.2">
      <c r="A54" s="9"/>
      <c r="B54" s="9" t="s">
        <v>12</v>
      </c>
      <c r="C54" s="9" t="s">
        <v>12</v>
      </c>
      <c r="D54" s="10" t="s">
        <v>12</v>
      </c>
      <c r="E54" s="40" t="s">
        <v>12</v>
      </c>
      <c r="F54" s="9" t="s">
        <v>12</v>
      </c>
      <c r="G54" s="9" t="s">
        <v>12</v>
      </c>
      <c r="H54" s="9" t="s">
        <v>12</v>
      </c>
      <c r="I54" s="9" t="s">
        <v>12</v>
      </c>
    </row>
    <row r="55" spans="1:11" ht="15" x14ac:dyDescent="0.2">
      <c r="A55" s="5" t="s">
        <v>24</v>
      </c>
      <c r="B55" s="12">
        <v>6.9</v>
      </c>
      <c r="C55" s="12">
        <v>8.0500000000000007</v>
      </c>
      <c r="D55" s="13">
        <v>9.1999999999999993</v>
      </c>
      <c r="E55" s="43">
        <v>10.35</v>
      </c>
      <c r="F55" s="12">
        <v>12.65</v>
      </c>
      <c r="G55" s="12">
        <v>14.95</v>
      </c>
      <c r="H55" s="12">
        <v>17.25</v>
      </c>
      <c r="I55" s="12">
        <v>20.7</v>
      </c>
    </row>
    <row r="56" spans="1:11" ht="15" x14ac:dyDescent="0.2">
      <c r="A56" s="12" t="s">
        <v>14</v>
      </c>
      <c r="B56" s="12">
        <v>181.46</v>
      </c>
      <c r="C56" s="12">
        <v>211.7</v>
      </c>
      <c r="D56" s="12">
        <v>241.95</v>
      </c>
      <c r="E56" s="43">
        <v>272.19</v>
      </c>
      <c r="F56" s="12">
        <v>332.68</v>
      </c>
      <c r="G56" s="12">
        <v>393.16</v>
      </c>
      <c r="H56" s="12">
        <v>453.65</v>
      </c>
      <c r="I56" s="12">
        <v>544.38</v>
      </c>
    </row>
    <row r="57" spans="1:11" ht="15" x14ac:dyDescent="0.2">
      <c r="A57" s="12"/>
      <c r="B57" s="15"/>
      <c r="C57" s="12"/>
      <c r="D57" s="13"/>
      <c r="E57" s="43"/>
      <c r="F57" s="12"/>
      <c r="G57" s="12"/>
      <c r="H57" s="12"/>
      <c r="I57" s="12"/>
    </row>
    <row r="58" spans="1:11" ht="15.75" x14ac:dyDescent="0.25">
      <c r="A58" s="16" t="s">
        <v>15</v>
      </c>
      <c r="B58" s="17">
        <f t="shared" ref="B58:I58" si="9">SUM(B55:B57)</f>
        <v>188.36</v>
      </c>
      <c r="C58" s="17">
        <f t="shared" si="9"/>
        <v>219.75</v>
      </c>
      <c r="D58" s="17">
        <f t="shared" si="9"/>
        <v>251.14999999999998</v>
      </c>
      <c r="E58" s="44">
        <f t="shared" si="9"/>
        <v>282.54000000000002</v>
      </c>
      <c r="F58" s="17">
        <f t="shared" si="9"/>
        <v>345.33</v>
      </c>
      <c r="G58" s="17">
        <f t="shared" si="9"/>
        <v>408.11</v>
      </c>
      <c r="H58" s="17">
        <f t="shared" si="9"/>
        <v>470.9</v>
      </c>
      <c r="I58" s="17">
        <f t="shared" si="9"/>
        <v>565.08000000000004</v>
      </c>
    </row>
    <row r="59" spans="1:11" ht="15" x14ac:dyDescent="0.2">
      <c r="A59" s="12" t="s">
        <v>25</v>
      </c>
      <c r="B59" s="12">
        <v>111.31</v>
      </c>
      <c r="C59" s="12">
        <v>129.86000000000001</v>
      </c>
      <c r="D59" s="12">
        <v>148.41</v>
      </c>
      <c r="E59" s="43">
        <v>166.96</v>
      </c>
      <c r="F59" s="12">
        <v>204.06</v>
      </c>
      <c r="G59" s="12">
        <v>241.16</v>
      </c>
      <c r="H59" s="12">
        <v>278.27</v>
      </c>
      <c r="I59" s="12">
        <v>333.92</v>
      </c>
    </row>
    <row r="60" spans="1:11" ht="15" x14ac:dyDescent="0.2">
      <c r="A60" s="12" t="s">
        <v>17</v>
      </c>
      <c r="B60" s="12">
        <v>854.43</v>
      </c>
      <c r="C60" s="12">
        <v>996.83</v>
      </c>
      <c r="D60" s="13">
        <v>1139.24</v>
      </c>
      <c r="E60" s="43">
        <v>1281.6400000000001</v>
      </c>
      <c r="F60" s="12">
        <v>1566.45</v>
      </c>
      <c r="G60" s="12">
        <v>1851.26</v>
      </c>
      <c r="H60" s="12">
        <v>2136.0700000000002</v>
      </c>
      <c r="I60" s="12">
        <v>2563.2800000000002</v>
      </c>
    </row>
    <row r="61" spans="1:11" ht="15.75" x14ac:dyDescent="0.25">
      <c r="A61" s="16" t="s">
        <v>18</v>
      </c>
      <c r="B61" s="16">
        <f t="shared" ref="B61:I61" si="10">SUM(B58:B60)</f>
        <v>1154.0999999999999</v>
      </c>
      <c r="C61" s="16">
        <f t="shared" si="10"/>
        <v>1346.44</v>
      </c>
      <c r="D61" s="16">
        <f t="shared" si="10"/>
        <v>1538.8</v>
      </c>
      <c r="E61" s="45">
        <f t="shared" si="10"/>
        <v>1731.14</v>
      </c>
      <c r="F61" s="16">
        <f t="shared" si="10"/>
        <v>2115.84</v>
      </c>
      <c r="G61" s="16">
        <f t="shared" si="10"/>
        <v>2500.5299999999997</v>
      </c>
      <c r="H61" s="16">
        <f t="shared" si="10"/>
        <v>2885.2400000000002</v>
      </c>
      <c r="I61" s="16">
        <f t="shared" si="10"/>
        <v>3462.28</v>
      </c>
    </row>
    <row r="62" spans="1:11" ht="15.75" x14ac:dyDescent="0.25">
      <c r="A62" s="16"/>
      <c r="B62" s="16"/>
      <c r="C62" s="16"/>
      <c r="D62" s="16"/>
      <c r="E62" s="45"/>
      <c r="F62" s="16"/>
      <c r="G62" s="16"/>
      <c r="H62" s="16"/>
      <c r="I62" s="16"/>
    </row>
    <row r="63" spans="1:11" ht="15.75" x14ac:dyDescent="0.25">
      <c r="A63" s="16" t="s">
        <v>30</v>
      </c>
      <c r="B63" s="16">
        <v>279</v>
      </c>
      <c r="C63" s="16">
        <v>1283</v>
      </c>
      <c r="D63" s="16">
        <v>2957</v>
      </c>
      <c r="E63" s="45">
        <v>447</v>
      </c>
      <c r="F63" s="16">
        <v>46</v>
      </c>
      <c r="G63" s="16">
        <v>1</v>
      </c>
      <c r="H63" s="16">
        <v>0</v>
      </c>
      <c r="I63" s="16">
        <v>2</v>
      </c>
      <c r="K63" s="25">
        <f>SUM(B63:I63)</f>
        <v>5015</v>
      </c>
    </row>
    <row r="64" spans="1:11" ht="15.75" x14ac:dyDescent="0.25">
      <c r="A64" s="16" t="s">
        <v>31</v>
      </c>
      <c r="B64" s="16">
        <f>B63*B58</f>
        <v>52552.44</v>
      </c>
      <c r="C64" s="16">
        <f t="shared" ref="C64:I64" si="11">C63*C58</f>
        <v>281939.25</v>
      </c>
      <c r="D64" s="16">
        <f t="shared" si="11"/>
        <v>742650.54999999993</v>
      </c>
      <c r="E64" s="16">
        <f t="shared" si="11"/>
        <v>126295.38</v>
      </c>
      <c r="F64" s="16">
        <f t="shared" si="11"/>
        <v>15885.179999999998</v>
      </c>
      <c r="G64" s="16">
        <f t="shared" si="11"/>
        <v>408.11</v>
      </c>
      <c r="H64" s="16">
        <f t="shared" si="11"/>
        <v>0</v>
      </c>
      <c r="I64" s="16">
        <f t="shared" si="11"/>
        <v>1130.1600000000001</v>
      </c>
      <c r="K64" s="25">
        <f>SUM(B64:I64)</f>
        <v>1220861.07</v>
      </c>
    </row>
    <row r="65" spans="1:11" ht="15.75" x14ac:dyDescent="0.25">
      <c r="A65" s="16"/>
      <c r="B65" s="16"/>
      <c r="C65" s="16"/>
      <c r="D65" s="16"/>
      <c r="E65" s="16"/>
      <c r="F65" s="16"/>
      <c r="G65" s="16"/>
      <c r="H65" s="16"/>
      <c r="I65" s="16"/>
      <c r="K65" s="25"/>
    </row>
    <row r="66" spans="1:11" ht="15.75" x14ac:dyDescent="0.25">
      <c r="A66" s="16"/>
      <c r="B66" s="16"/>
      <c r="C66" s="16"/>
      <c r="D66" s="16"/>
      <c r="E66" s="16"/>
      <c r="F66" s="16"/>
      <c r="G66" s="16"/>
      <c r="H66" s="16"/>
      <c r="I66" s="16"/>
      <c r="K66" s="25"/>
    </row>
    <row r="67" spans="1:11" ht="15.75" x14ac:dyDescent="0.25">
      <c r="A67" s="16"/>
      <c r="B67" s="16"/>
      <c r="C67" s="16"/>
      <c r="D67" s="16"/>
      <c r="E67" s="16"/>
      <c r="F67" s="16"/>
      <c r="G67" s="16"/>
      <c r="H67" s="16"/>
      <c r="I67" s="16"/>
      <c r="K67" s="25"/>
    </row>
    <row r="68" spans="1:11" ht="15.75" x14ac:dyDescent="0.25">
      <c r="A68" s="16"/>
      <c r="B68" s="16"/>
      <c r="C68" s="16"/>
      <c r="D68" s="16"/>
      <c r="E68" s="16"/>
      <c r="F68" s="16"/>
      <c r="G68" s="16"/>
      <c r="H68" s="16"/>
      <c r="I68" s="16"/>
      <c r="K68" s="25"/>
    </row>
    <row r="69" spans="1:11" ht="15.75" x14ac:dyDescent="0.25">
      <c r="A69" s="16"/>
      <c r="B69" s="16"/>
      <c r="C69" s="16"/>
      <c r="D69" s="16"/>
      <c r="E69" s="16"/>
      <c r="F69" s="16"/>
      <c r="G69" s="16"/>
      <c r="H69" s="16"/>
      <c r="I69" s="16"/>
      <c r="K69" s="25"/>
    </row>
    <row r="70" spans="1:11" ht="15.75" x14ac:dyDescent="0.25">
      <c r="A70" s="16"/>
      <c r="B70" s="12"/>
      <c r="C70" s="12"/>
      <c r="D70" s="13"/>
      <c r="E70" s="43"/>
      <c r="F70" s="12"/>
      <c r="G70" s="12"/>
      <c r="H70" s="12"/>
      <c r="I70" s="12"/>
    </row>
    <row r="71" spans="1:11" ht="15" x14ac:dyDescent="0.2">
      <c r="A71" s="21" t="s">
        <v>23</v>
      </c>
      <c r="B71" s="9" t="s">
        <v>4</v>
      </c>
      <c r="C71" s="9" t="s">
        <v>5</v>
      </c>
      <c r="D71" s="10" t="s">
        <v>6</v>
      </c>
      <c r="E71" s="40" t="s">
        <v>7</v>
      </c>
      <c r="F71" s="9" t="s">
        <v>8</v>
      </c>
      <c r="G71" s="9" t="s">
        <v>9</v>
      </c>
      <c r="H71" s="9" t="s">
        <v>10</v>
      </c>
      <c r="I71" s="9" t="s">
        <v>11</v>
      </c>
    </row>
    <row r="72" spans="1:11" ht="15" x14ac:dyDescent="0.2">
      <c r="A72" s="9"/>
      <c r="B72" s="9" t="s">
        <v>12</v>
      </c>
      <c r="C72" s="9" t="s">
        <v>12</v>
      </c>
      <c r="D72" s="10" t="s">
        <v>12</v>
      </c>
      <c r="E72" s="40" t="s">
        <v>12</v>
      </c>
      <c r="F72" s="9" t="s">
        <v>12</v>
      </c>
      <c r="G72" s="9" t="s">
        <v>12</v>
      </c>
      <c r="H72" s="9" t="s">
        <v>12</v>
      </c>
      <c r="I72" s="9" t="s">
        <v>12</v>
      </c>
    </row>
    <row r="73" spans="1:11" ht="15" x14ac:dyDescent="0.2">
      <c r="A73" s="12" t="s">
        <v>13</v>
      </c>
      <c r="B73" s="12">
        <v>9.7899999999999991</v>
      </c>
      <c r="C73" s="12">
        <v>11.42</v>
      </c>
      <c r="D73" s="12">
        <v>13.05</v>
      </c>
      <c r="E73" s="43">
        <v>14.68</v>
      </c>
      <c r="F73" s="12">
        <v>17.940000000000001</v>
      </c>
      <c r="G73" s="12">
        <v>21.2</v>
      </c>
      <c r="H73" s="12">
        <v>24.47</v>
      </c>
      <c r="I73" s="12">
        <v>29.36</v>
      </c>
    </row>
    <row r="74" spans="1:11" ht="15" x14ac:dyDescent="0.2">
      <c r="A74" s="12" t="s">
        <v>14</v>
      </c>
      <c r="B74" s="12">
        <v>181.46</v>
      </c>
      <c r="C74" s="12">
        <v>211.7</v>
      </c>
      <c r="D74" s="12">
        <v>241.95</v>
      </c>
      <c r="E74" s="43">
        <v>272.19</v>
      </c>
      <c r="F74" s="12">
        <v>332.68</v>
      </c>
      <c r="G74" s="12">
        <v>393.16</v>
      </c>
      <c r="H74" s="12">
        <v>453.65</v>
      </c>
      <c r="I74" s="12">
        <v>544.38</v>
      </c>
    </row>
    <row r="75" spans="1:11" ht="15" x14ac:dyDescent="0.2">
      <c r="A75" s="12"/>
      <c r="B75" s="23"/>
      <c r="C75" s="12"/>
      <c r="D75" s="13"/>
      <c r="E75" s="43"/>
      <c r="F75" s="12"/>
      <c r="G75" s="12"/>
      <c r="H75" s="12"/>
      <c r="I75" s="12"/>
    </row>
    <row r="76" spans="1:11" ht="15.75" x14ac:dyDescent="0.25">
      <c r="A76" s="16" t="s">
        <v>15</v>
      </c>
      <c r="B76" s="17">
        <f t="shared" ref="B76:I76" si="12">SUM(B73:B75)</f>
        <v>191.25</v>
      </c>
      <c r="C76" s="17">
        <f t="shared" si="12"/>
        <v>223.11999999999998</v>
      </c>
      <c r="D76" s="17">
        <f t="shared" si="12"/>
        <v>255</v>
      </c>
      <c r="E76" s="44">
        <f t="shared" si="12"/>
        <v>286.87</v>
      </c>
      <c r="F76" s="17">
        <f t="shared" si="12"/>
        <v>350.62</v>
      </c>
      <c r="G76" s="17">
        <f t="shared" si="12"/>
        <v>414.36</v>
      </c>
      <c r="H76" s="17">
        <f t="shared" si="12"/>
        <v>478.12</v>
      </c>
      <c r="I76" s="17">
        <f t="shared" si="12"/>
        <v>573.74</v>
      </c>
    </row>
    <row r="77" spans="1:11" ht="15" x14ac:dyDescent="0.2">
      <c r="A77" s="12" t="s">
        <v>25</v>
      </c>
      <c r="B77" s="12">
        <v>111.31</v>
      </c>
      <c r="C77" s="12">
        <v>129.86000000000001</v>
      </c>
      <c r="D77" s="12">
        <v>148.41</v>
      </c>
      <c r="E77" s="43">
        <v>166.96</v>
      </c>
      <c r="F77" s="12">
        <v>204.06</v>
      </c>
      <c r="G77" s="12">
        <v>241.16</v>
      </c>
      <c r="H77" s="12">
        <v>278.27</v>
      </c>
      <c r="I77" s="12">
        <v>333.92</v>
      </c>
    </row>
    <row r="78" spans="1:11" ht="15" x14ac:dyDescent="0.2">
      <c r="A78" s="12" t="s">
        <v>17</v>
      </c>
      <c r="B78" s="12">
        <v>854.43</v>
      </c>
      <c r="C78" s="12">
        <v>996.83</v>
      </c>
      <c r="D78" s="13">
        <v>1139.24</v>
      </c>
      <c r="E78" s="43">
        <v>1281.6400000000001</v>
      </c>
      <c r="F78" s="12">
        <v>1566.45</v>
      </c>
      <c r="G78" s="12">
        <v>1851.26</v>
      </c>
      <c r="H78" s="12">
        <v>2136.0700000000002</v>
      </c>
      <c r="I78" s="12">
        <v>2563.2800000000002</v>
      </c>
    </row>
    <row r="79" spans="1:11" ht="15.75" x14ac:dyDescent="0.25">
      <c r="A79" s="16" t="s">
        <v>18</v>
      </c>
      <c r="B79" s="16">
        <f t="shared" ref="B79:I79" si="13">SUM(B76:B78)</f>
        <v>1156.99</v>
      </c>
      <c r="C79" s="16">
        <f t="shared" si="13"/>
        <v>1349.81</v>
      </c>
      <c r="D79" s="24">
        <f t="shared" si="13"/>
        <v>1542.65</v>
      </c>
      <c r="E79" s="45">
        <f t="shared" si="13"/>
        <v>1735.4700000000003</v>
      </c>
      <c r="F79" s="16">
        <f t="shared" si="13"/>
        <v>2121.13</v>
      </c>
      <c r="G79" s="16">
        <f t="shared" si="13"/>
        <v>2506.7799999999997</v>
      </c>
      <c r="H79" s="16">
        <f t="shared" si="13"/>
        <v>2892.46</v>
      </c>
      <c r="I79" s="16">
        <f t="shared" si="13"/>
        <v>3470.9400000000005</v>
      </c>
    </row>
    <row r="81" spans="1:14" ht="15.75" x14ac:dyDescent="0.25">
      <c r="A81" s="16" t="s">
        <v>30</v>
      </c>
      <c r="B81">
        <f>819+336+661</f>
        <v>1816</v>
      </c>
      <c r="C81">
        <f>4985+447+1936</f>
        <v>7368</v>
      </c>
      <c r="D81">
        <f>9578+899+3446</f>
        <v>13923</v>
      </c>
      <c r="E81" s="37">
        <f>6583+1793+4932</f>
        <v>13308</v>
      </c>
      <c r="F81">
        <f>2758+1294+2419</f>
        <v>6471</v>
      </c>
      <c r="G81">
        <f>1640+344+654</f>
        <v>2638</v>
      </c>
      <c r="H81">
        <f>2441+450+241</f>
        <v>3132</v>
      </c>
      <c r="I81">
        <f>412+133+30</f>
        <v>575</v>
      </c>
      <c r="K81">
        <f>SUM(B81:I81)</f>
        <v>49231</v>
      </c>
    </row>
    <row r="82" spans="1:14" ht="15.75" x14ac:dyDescent="0.25">
      <c r="A82" s="16" t="s">
        <v>31</v>
      </c>
      <c r="B82" s="25">
        <f>B81*B76</f>
        <v>347310</v>
      </c>
      <c r="C82" s="25">
        <f t="shared" ref="C82:I82" si="14">C81*C76</f>
        <v>1643948.16</v>
      </c>
      <c r="D82" s="25">
        <f t="shared" si="14"/>
        <v>3550365</v>
      </c>
      <c r="E82" s="25">
        <f t="shared" si="14"/>
        <v>3817665.96</v>
      </c>
      <c r="F82" s="25">
        <f t="shared" si="14"/>
        <v>2268862.02</v>
      </c>
      <c r="G82" s="25">
        <f t="shared" si="14"/>
        <v>1093081.68</v>
      </c>
      <c r="H82" s="25">
        <f t="shared" si="14"/>
        <v>1497471.84</v>
      </c>
      <c r="I82" s="25">
        <f t="shared" si="14"/>
        <v>329900.5</v>
      </c>
      <c r="K82" s="25">
        <f>SUM(B82:I82)</f>
        <v>14548605.16</v>
      </c>
    </row>
    <row r="83" spans="1:14" x14ac:dyDescent="0.2">
      <c r="K83" s="25"/>
    </row>
    <row r="84" spans="1:14" x14ac:dyDescent="0.2">
      <c r="K84" s="53">
        <f>K12+K28+K45+K63+K81</f>
        <v>60163</v>
      </c>
      <c r="L84" s="54" t="s">
        <v>32</v>
      </c>
      <c r="M84" s="55"/>
      <c r="N84" s="56"/>
    </row>
    <row r="85" spans="1:14" x14ac:dyDescent="0.2">
      <c r="K85" s="57">
        <f>K13+K29+K46+K64+K82</f>
        <v>17522912.329999998</v>
      </c>
      <c r="L85" s="58" t="s">
        <v>33</v>
      </c>
      <c r="M85" s="59"/>
      <c r="N85" s="60"/>
    </row>
    <row r="86" spans="1:14" x14ac:dyDescent="0.2">
      <c r="K86" s="61">
        <f>K85/K84</f>
        <v>291.25728986254006</v>
      </c>
      <c r="L86" s="62" t="s">
        <v>34</v>
      </c>
      <c r="M86" s="63"/>
      <c r="N86" s="64"/>
    </row>
    <row r="87" spans="1:14" x14ac:dyDescent="0.2">
      <c r="L87" s="52"/>
    </row>
    <row r="88" spans="1:14" ht="15.75" x14ac:dyDescent="0.25">
      <c r="A88" s="16"/>
    </row>
    <row r="91" spans="1:14" x14ac:dyDescent="0.2">
      <c r="K91" s="25"/>
      <c r="L91" s="52"/>
    </row>
    <row r="92" spans="1:14" x14ac:dyDescent="0.2">
      <c r="K92" s="25"/>
      <c r="L92" s="52"/>
    </row>
    <row r="93" spans="1:14" x14ac:dyDescent="0.2">
      <c r="L93" s="52"/>
    </row>
    <row r="100" spans="1:9" s="37" customFormat="1" x14ac:dyDescent="0.2">
      <c r="A100"/>
      <c r="B100"/>
      <c r="C100" s="27"/>
      <c r="D100" s="28"/>
      <c r="F100"/>
      <c r="G100"/>
      <c r="H100"/>
      <c r="I100"/>
    </row>
    <row r="101" spans="1:9" s="37" customFormat="1" x14ac:dyDescent="0.2">
      <c r="A101"/>
      <c r="B101"/>
      <c r="C101" s="27"/>
      <c r="D101" s="28"/>
      <c r="F101"/>
      <c r="G101"/>
      <c r="H101"/>
      <c r="I101"/>
    </row>
    <row r="102" spans="1:9" s="37" customFormat="1" x14ac:dyDescent="0.2">
      <c r="A102"/>
      <c r="B102"/>
      <c r="C102" s="27"/>
      <c r="D102" s="28"/>
      <c r="F102"/>
      <c r="G102"/>
      <c r="H102"/>
      <c r="I102"/>
    </row>
  </sheetData>
  <mergeCells count="2">
    <mergeCell ref="B1:H1"/>
    <mergeCell ref="B52:H52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2012-13</vt:lpstr>
      <vt:lpstr>Appendix 2 1314</vt:lpstr>
      <vt:lpstr>2013-14 inc</vt:lpstr>
      <vt:lpstr>Appendix 2 1415</vt:lpstr>
      <vt:lpstr>2014-15 inc</vt:lpstr>
      <vt:lpstr>Appendix 2</vt:lpstr>
      <vt:lpstr>2015-16 inc</vt:lpstr>
      <vt:lpstr>Appendix 2 2016-17</vt:lpstr>
      <vt:lpstr>For Nigel</vt:lpstr>
      <vt:lpstr>2016-17 inc</vt:lpstr>
      <vt:lpstr>Appendix 2 2017-18</vt:lpstr>
      <vt:lpstr>2017-18 inc</vt:lpstr>
      <vt:lpstr>Appendix 2 2018-19</vt:lpstr>
      <vt:lpstr>2018-19 inc</vt:lpstr>
      <vt:lpstr>Appendix 2 2019-20</vt:lpstr>
      <vt:lpstr>2019-20 inc</vt:lpstr>
      <vt:lpstr>Appendix 2 2020-21</vt:lpstr>
      <vt:lpstr>2020-21 inc</vt:lpstr>
      <vt:lpstr>test</vt:lpstr>
      <vt:lpstr>'Appendix 2 2020-21'!Print_Area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awinship</dc:creator>
  <cp:lastModifiedBy>jthompson</cp:lastModifiedBy>
  <cp:lastPrinted>2020-02-03T15:26:33Z</cp:lastPrinted>
  <dcterms:created xsi:type="dcterms:W3CDTF">2012-02-08T08:29:39Z</dcterms:created>
  <dcterms:modified xsi:type="dcterms:W3CDTF">2020-02-03T15:26:36Z</dcterms:modified>
</cp:coreProperties>
</file>